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cka\Desktop\MAS\Výzva PRV\Zveřejnění výzvy podklady\Sedlčansko\Dokumenty ke stažení  Sedlčansko\"/>
    </mc:Choice>
  </mc:AlternateContent>
  <bookViews>
    <workbookView xWindow="0" yWindow="0" windowWidth="28800" windowHeight="12435" tabRatio="847"/>
  </bookViews>
  <sheets>
    <sheet name="postup" sheetId="16" r:id="rId1"/>
    <sheet name="2016-ÚČ" sheetId="45" r:id="rId2"/>
    <sheet name="2015-ÚČ" sheetId="43" r:id="rId3"/>
    <sheet name="2014-ÚČ" sheetId="35" r:id="rId4"/>
    <sheet name="2013-ÚČ" sheetId="37" r:id="rId5"/>
    <sheet name="2012-ÚČ" sheetId="33" r:id="rId6"/>
    <sheet name="2011-ÚČ" sheetId="29" r:id="rId7"/>
    <sheet name="2016-DE" sheetId="47" r:id="rId8"/>
    <sheet name="2015-DE" sheetId="44" r:id="rId9"/>
    <sheet name="2014-DE" sheetId="38" r:id="rId10"/>
    <sheet name="2013-DE" sheetId="41" r:id="rId11"/>
    <sheet name="2012-DE" sheetId="39" r:id="rId12"/>
    <sheet name="PomocnyMCA" sheetId="4" state="veryHidden" r:id="rId13"/>
    <sheet name="2011-DE" sheetId="42" r:id="rId14"/>
    <sheet name="bodování" sheetId="3" r:id="rId15"/>
  </sheets>
  <definedNames>
    <definedName name="_xlnm.Print_Area" localSheetId="13">'2011-DE'!$A$1:$I$15</definedName>
    <definedName name="_xlnm.Print_Area" localSheetId="11">'2012-DE'!$A$1:$I$27</definedName>
    <definedName name="_xlnm.Print_Area" localSheetId="10">'2013-DE'!$A$1:$I$27</definedName>
    <definedName name="_xlnm.Print_Area" localSheetId="9">'2014-DE'!$A$1:$I$27</definedName>
  </definedNames>
  <calcPr calcId="162913"/>
</workbook>
</file>

<file path=xl/calcChain.xml><?xml version="1.0" encoding="utf-8"?>
<calcChain xmlns="http://schemas.openxmlformats.org/spreadsheetml/2006/main">
  <c r="I10" i="45" l="1"/>
  <c r="I15" i="39" l="1"/>
  <c r="H15" i="39"/>
  <c r="H14" i="39"/>
  <c r="I14" i="39" s="1"/>
  <c r="I13" i="39"/>
  <c r="H13" i="39"/>
  <c r="H12" i="39"/>
  <c r="I12" i="39" s="1"/>
  <c r="I11" i="39"/>
  <c r="H11" i="39"/>
  <c r="H10" i="39"/>
  <c r="I10" i="39" s="1"/>
  <c r="H9" i="39"/>
  <c r="I9" i="39" s="1"/>
  <c r="H8" i="39"/>
  <c r="I8" i="39" s="1"/>
  <c r="H7" i="39"/>
  <c r="I7" i="39" s="1"/>
  <c r="H6" i="39"/>
  <c r="I6" i="39" s="1"/>
  <c r="H15" i="41"/>
  <c r="I15" i="41" s="1"/>
  <c r="H14" i="41"/>
  <c r="I14" i="41" s="1"/>
  <c r="H13" i="41"/>
  <c r="I13" i="41" s="1"/>
  <c r="H12" i="41"/>
  <c r="I12" i="41" s="1"/>
  <c r="I11" i="41"/>
  <c r="H11" i="41"/>
  <c r="H10" i="41"/>
  <c r="I10" i="41" s="1"/>
  <c r="H9" i="41"/>
  <c r="I9" i="41" s="1"/>
  <c r="H8" i="41"/>
  <c r="I8" i="41" s="1"/>
  <c r="H7" i="41"/>
  <c r="I7" i="41" s="1"/>
  <c r="H6" i="41"/>
  <c r="I6" i="41" s="1"/>
  <c r="H15" i="38"/>
  <c r="I15" i="38" s="1"/>
  <c r="I14" i="38"/>
  <c r="H14" i="38"/>
  <c r="H13" i="38"/>
  <c r="I13" i="38" s="1"/>
  <c r="H12" i="38"/>
  <c r="I12" i="38" s="1"/>
  <c r="I11" i="38"/>
  <c r="H11" i="38"/>
  <c r="H10" i="38"/>
  <c r="I10" i="38" s="1"/>
  <c r="H9" i="38"/>
  <c r="I9" i="38" s="1"/>
  <c r="H8" i="38"/>
  <c r="I8" i="38" s="1"/>
  <c r="H7" i="38"/>
  <c r="I7" i="38" s="1"/>
  <c r="H6" i="38"/>
  <c r="I6" i="38" s="1"/>
  <c r="H15" i="44"/>
  <c r="I15" i="44" s="1"/>
  <c r="H14" i="44"/>
  <c r="I14" i="44" s="1"/>
  <c r="H13" i="44"/>
  <c r="I13" i="44" s="1"/>
  <c r="H12" i="44"/>
  <c r="I12" i="44" s="1"/>
  <c r="I11" i="44"/>
  <c r="H11" i="44"/>
  <c r="H10" i="44"/>
  <c r="I10" i="44" s="1"/>
  <c r="H9" i="44"/>
  <c r="I9" i="44" s="1"/>
  <c r="H8" i="44"/>
  <c r="I8" i="44" s="1"/>
  <c r="H7" i="44"/>
  <c r="I7" i="44" s="1"/>
  <c r="H6" i="44"/>
  <c r="I6" i="44" s="1"/>
  <c r="H15" i="47"/>
  <c r="I15" i="47" s="1"/>
  <c r="I14" i="47"/>
  <c r="H14" i="47"/>
  <c r="I13" i="47"/>
  <c r="H13" i="47"/>
  <c r="H12" i="47"/>
  <c r="I12" i="47" s="1"/>
  <c r="I11" i="47"/>
  <c r="H11" i="47"/>
  <c r="H10" i="47"/>
  <c r="I10" i="47" s="1"/>
  <c r="H9" i="47"/>
  <c r="I9" i="47" s="1"/>
  <c r="H8" i="47"/>
  <c r="I8" i="47" s="1"/>
  <c r="H7" i="47"/>
  <c r="I7" i="47" s="1"/>
  <c r="H6" i="47"/>
  <c r="I6" i="47" s="1"/>
  <c r="J15" i="33"/>
  <c r="I15" i="33"/>
  <c r="I14" i="33"/>
  <c r="J14" i="33" s="1"/>
  <c r="I13" i="33"/>
  <c r="J13" i="33" s="1"/>
  <c r="I12" i="33"/>
  <c r="J12" i="33" s="1"/>
  <c r="I11" i="33"/>
  <c r="J11" i="33" s="1"/>
  <c r="I10" i="33"/>
  <c r="J10" i="33" s="1"/>
  <c r="I9" i="33"/>
  <c r="J9" i="33" s="1"/>
  <c r="J8" i="33"/>
  <c r="I8" i="33"/>
  <c r="J7" i="33"/>
  <c r="I7" i="33"/>
  <c r="J6" i="33"/>
  <c r="I6" i="33"/>
  <c r="I15" i="37"/>
  <c r="J15" i="37" s="1"/>
  <c r="J14" i="37"/>
  <c r="I14" i="37"/>
  <c r="I13" i="37"/>
  <c r="J13" i="37" s="1"/>
  <c r="I12" i="37"/>
  <c r="J12" i="37" s="1"/>
  <c r="I11" i="37"/>
  <c r="J11" i="37" s="1"/>
  <c r="I10" i="37"/>
  <c r="J10" i="37" s="1"/>
  <c r="I9" i="37"/>
  <c r="J9" i="37" s="1"/>
  <c r="I8" i="37"/>
  <c r="J8" i="37" s="1"/>
  <c r="J7" i="37"/>
  <c r="I7" i="37"/>
  <c r="I6" i="37"/>
  <c r="J6" i="37" s="1"/>
  <c r="J15" i="35"/>
  <c r="I15" i="35"/>
  <c r="I14" i="35"/>
  <c r="J14" i="35" s="1"/>
  <c r="J13" i="35"/>
  <c r="I13" i="35"/>
  <c r="I12" i="35"/>
  <c r="J12" i="35" s="1"/>
  <c r="I11" i="35"/>
  <c r="J11" i="35" s="1"/>
  <c r="J10" i="35"/>
  <c r="I10" i="35"/>
  <c r="I9" i="35"/>
  <c r="J9" i="35" s="1"/>
  <c r="I8" i="35"/>
  <c r="J8" i="35" s="1"/>
  <c r="J7" i="35"/>
  <c r="I7" i="35"/>
  <c r="I6" i="35"/>
  <c r="J6" i="35" s="1"/>
  <c r="I15" i="43"/>
  <c r="J15" i="43" s="1"/>
  <c r="I14" i="43"/>
  <c r="J14" i="43" s="1"/>
  <c r="I13" i="43"/>
  <c r="J13" i="43" s="1"/>
  <c r="I12" i="43"/>
  <c r="J12" i="43" s="1"/>
  <c r="I11" i="43"/>
  <c r="J11" i="43" s="1"/>
  <c r="I10" i="43"/>
  <c r="J10" i="43" s="1"/>
  <c r="I9" i="43"/>
  <c r="J9" i="43" s="1"/>
  <c r="I8" i="43"/>
  <c r="J8" i="43" s="1"/>
  <c r="I7" i="43"/>
  <c r="J7" i="43" s="1"/>
  <c r="I6" i="43"/>
  <c r="J6" i="43" s="1"/>
  <c r="I15" i="45"/>
  <c r="J15" i="45" s="1"/>
  <c r="I14" i="45"/>
  <c r="J14" i="45" s="1"/>
  <c r="I13" i="45"/>
  <c r="J13" i="45" s="1"/>
  <c r="I12" i="45"/>
  <c r="J12" i="45" s="1"/>
  <c r="I11" i="45"/>
  <c r="J11" i="45" s="1"/>
  <c r="J10" i="45"/>
  <c r="I9" i="45"/>
  <c r="J9" i="45" s="1"/>
  <c r="I8" i="45"/>
  <c r="J8" i="45" s="1"/>
  <c r="I7" i="45"/>
  <c r="J7" i="45" s="1"/>
  <c r="I6" i="45"/>
  <c r="J6" i="45" s="1"/>
  <c r="I16" i="39" l="1"/>
  <c r="I16" i="41"/>
  <c r="I16" i="38"/>
  <c r="I16" i="44"/>
  <c r="I16" i="47"/>
  <c r="J16" i="33"/>
  <c r="J16" i="37"/>
  <c r="J16" i="35"/>
  <c r="J16" i="43"/>
  <c r="J16" i="45"/>
  <c r="H14" i="3" l="1"/>
  <c r="I14" i="3" s="1"/>
  <c r="H17" i="3"/>
  <c r="I17" i="3" s="1"/>
  <c r="H12" i="3"/>
  <c r="I12" i="3" s="1"/>
  <c r="H13" i="3"/>
  <c r="I13" i="3" s="1"/>
  <c r="H16" i="3"/>
  <c r="I16" i="3" s="1"/>
  <c r="H24" i="3"/>
  <c r="I24" i="3" s="1"/>
  <c r="H15" i="3"/>
  <c r="I15" i="3" s="1"/>
  <c r="H8" i="3"/>
  <c r="I8" i="3" s="1"/>
  <c r="H26" i="3"/>
  <c r="I26" i="3" s="1"/>
  <c r="H19" i="3"/>
  <c r="I19" i="3" s="1"/>
  <c r="H20" i="3"/>
  <c r="I20" i="3" s="1"/>
  <c r="H11" i="3"/>
  <c r="I11" i="3" s="1"/>
  <c r="H23" i="3"/>
  <c r="I23" i="3" s="1"/>
  <c r="H22" i="3"/>
  <c r="I22" i="3" s="1"/>
  <c r="H25" i="3"/>
  <c r="I25" i="3" s="1"/>
  <c r="H10" i="3"/>
  <c r="I10" i="3" s="1"/>
  <c r="H7" i="3"/>
  <c r="I7" i="3" s="1"/>
  <c r="H18" i="3"/>
  <c r="I18" i="3" s="1"/>
  <c r="H6" i="3"/>
  <c r="I6" i="3" s="1"/>
  <c r="H21" i="3"/>
  <c r="I21" i="3" s="1"/>
  <c r="H9" i="3"/>
  <c r="I9" i="3" s="1"/>
</calcChain>
</file>

<file path=xl/sharedStrings.xml><?xml version="1.0" encoding="utf-8"?>
<sst xmlns="http://schemas.openxmlformats.org/spreadsheetml/2006/main" count="1005" uniqueCount="331">
  <si>
    <t xml:space="preserve">Rezervní fondy, nedělitelný fond a ostatní fondy ze zisku </t>
  </si>
  <si>
    <t xml:space="preserve">Výsledek hospodaření minulých let </t>
  </si>
  <si>
    <t>Výsledek hospodaření běžného účetního období</t>
  </si>
  <si>
    <t xml:space="preserve">Pasiva celkem </t>
  </si>
  <si>
    <t>Cizí zdroje</t>
  </si>
  <si>
    <t>Rezervy</t>
  </si>
  <si>
    <t>Odpisy dlouhodobého nehmotného a hmotného majetku</t>
  </si>
  <si>
    <t xml:space="preserve">Oběžná aktiva </t>
  </si>
  <si>
    <t xml:space="preserve">Časové rozlišení </t>
  </si>
  <si>
    <t>Krátkodobé závazky</t>
  </si>
  <si>
    <t>Krátkodobé finanční výpomoci</t>
  </si>
  <si>
    <t xml:space="preserve">Zásoby </t>
  </si>
  <si>
    <t>Krátkodobé pohledávky</t>
  </si>
  <si>
    <t>Krátkodobý finanční majetek</t>
  </si>
  <si>
    <t>Dohadné účty pasivní</t>
  </si>
  <si>
    <t>Dohadné účty aktivní</t>
  </si>
  <si>
    <t>001</t>
  </si>
  <si>
    <t>031</t>
  </si>
  <si>
    <t>032</t>
  </si>
  <si>
    <t>ROA</t>
  </si>
  <si>
    <t>Úrokové krytí</t>
  </si>
  <si>
    <t>Krytí zásob čistým pracovním kapitálem</t>
  </si>
  <si>
    <t>Doba splatnosti dluhů, z cash flow</t>
  </si>
  <si>
    <t>Rentabilita výkonů, z cash flow</t>
  </si>
  <si>
    <t>Přidaná hodnota / vstupy</t>
  </si>
  <si>
    <t>Celková zadluženost</t>
  </si>
  <si>
    <t>položka</t>
  </si>
  <si>
    <t>číslo rádku</t>
  </si>
  <si>
    <t>běžné účetní období</t>
  </si>
  <si>
    <t>01</t>
  </si>
  <si>
    <t>Tržby za prodej zboží</t>
  </si>
  <si>
    <t>Náklady vynaložené na prodané zboží</t>
  </si>
  <si>
    <t>Výkony</t>
  </si>
  <si>
    <t>04</t>
  </si>
  <si>
    <t>02</t>
  </si>
  <si>
    <t>Výkonová spotřeba</t>
  </si>
  <si>
    <t>08</t>
  </si>
  <si>
    <t>Přidaná hodnota</t>
  </si>
  <si>
    <t>11</t>
  </si>
  <si>
    <t>18</t>
  </si>
  <si>
    <t>Změna stavu rezerv a opravných položek v provozní oblasti a komplexních nákladů příštích období</t>
  </si>
  <si>
    <t>25</t>
  </si>
  <si>
    <t xml:space="preserve">Provozní výsledek hospodaření </t>
  </si>
  <si>
    <t>30</t>
  </si>
  <si>
    <t>Nákladové úroky</t>
  </si>
  <si>
    <t>43</t>
  </si>
  <si>
    <t>ukazatel</t>
  </si>
  <si>
    <t>výsledek ukazatele</t>
  </si>
  <si>
    <t>Dlouhodobá rentabilita</t>
  </si>
  <si>
    <t>Aktiva celkem</t>
  </si>
  <si>
    <t>č.</t>
  </si>
  <si>
    <t>103</t>
  </si>
  <si>
    <t>104</t>
  </si>
  <si>
    <t>BODY</t>
  </si>
  <si>
    <t>∑</t>
  </si>
  <si>
    <t>od</t>
  </si>
  <si>
    <t>kategorie</t>
  </si>
  <si>
    <t>E - NE</t>
  </si>
  <si>
    <t>C - ANO</t>
  </si>
  <si>
    <t>B - ANO</t>
  </si>
  <si>
    <t>A - ANO</t>
  </si>
  <si>
    <t>roky</t>
  </si>
  <si>
    <t>období</t>
  </si>
  <si>
    <t>průměrný počet bodů</t>
  </si>
  <si>
    <t>ANO/NE</t>
  </si>
  <si>
    <t>Postup:</t>
  </si>
  <si>
    <t>bodování</t>
  </si>
  <si>
    <t>na konci zdaňovacího období</t>
  </si>
  <si>
    <t>1</t>
  </si>
  <si>
    <t>2</t>
  </si>
  <si>
    <t>3</t>
  </si>
  <si>
    <t>4</t>
  </si>
  <si>
    <t>5</t>
  </si>
  <si>
    <t>6</t>
  </si>
  <si>
    <t>7</t>
  </si>
  <si>
    <t>8</t>
  </si>
  <si>
    <t>Peněžní prostředky v hotovosti</t>
  </si>
  <si>
    <t>Peněžní prostředky na bankovních účtech</t>
  </si>
  <si>
    <t>Zásoby</t>
  </si>
  <si>
    <t>poplatník</t>
  </si>
  <si>
    <t>101</t>
  </si>
  <si>
    <t>102</t>
  </si>
  <si>
    <t>Odpisy</t>
  </si>
  <si>
    <t>ODP</t>
  </si>
  <si>
    <t>PŘÍLOHA č. 1, str. 1</t>
  </si>
  <si>
    <t>PŘÍLOHA č. 1, str. 2</t>
  </si>
  <si>
    <t>Odpisový plán</t>
  </si>
  <si>
    <t>Rentabilita celkového majetku</t>
  </si>
  <si>
    <t>Rentabilita vlastních zdrojů</t>
  </si>
  <si>
    <t>Podíl výdajů na 1 Kč příjmů</t>
  </si>
  <si>
    <t>Doba obratu zásob</t>
  </si>
  <si>
    <t>Obrátkovost majetku</t>
  </si>
  <si>
    <t>Doba splatnosti závazků</t>
  </si>
  <si>
    <t>účetnictví</t>
  </si>
  <si>
    <t xml:space="preserve">1. Výpočet dílčího základu daně z příjmů z podnikání  </t>
  </si>
  <si>
    <t>a z jiné samostatné výdělečné činnosti</t>
  </si>
  <si>
    <t>Finanční zdraví podniku</t>
  </si>
  <si>
    <t>Výsledné hodnocení</t>
  </si>
  <si>
    <t xml:space="preserve">1) vyplní se předem připravené výkazy na jednotlivých listech </t>
  </si>
  <si>
    <t>, resp.</t>
  </si>
  <si>
    <t>z listu</t>
  </si>
  <si>
    <t xml:space="preserve"> FINANČNÍ ZDRAVÍ</t>
  </si>
  <si>
    <t>048</t>
  </si>
  <si>
    <t>056</t>
  </si>
  <si>
    <t>058</t>
  </si>
  <si>
    <t>063</t>
  </si>
  <si>
    <t>067</t>
  </si>
  <si>
    <t>Krytí dlouhodobého majetku vl. zdroji</t>
  </si>
  <si>
    <t>D. Tabulka pro poplatníky, kteří vedou daňovou</t>
  </si>
  <si>
    <r>
      <t xml:space="preserve">evidenci podle </t>
    </r>
    <r>
      <rPr>
        <sz val="11"/>
        <rFont val="Arial"/>
        <family val="2"/>
        <charset val="238"/>
      </rPr>
      <t>§</t>
    </r>
    <r>
      <rPr>
        <i/>
        <sz val="11"/>
        <rFont val="Verdana"/>
        <family val="2"/>
        <charset val="238"/>
      </rPr>
      <t xml:space="preserve"> 7b zákona</t>
    </r>
  </si>
  <si>
    <t>Pohledávky včetně poskytnutých úvěrů a půjček</t>
  </si>
  <si>
    <t>Závazky včetně přijatých úvěrů a půjček</t>
  </si>
  <si>
    <t>Ostatní majetek</t>
  </si>
  <si>
    <t>Dlouhodobý nehmotný majetek *)</t>
  </si>
  <si>
    <t>Cenné papíry a peněžní vklady *)</t>
  </si>
  <si>
    <t xml:space="preserve">*) v daňovém přiznání součástí položky Ostatní majetek (výši Ostatního </t>
  </si>
  <si>
    <t>majetku je tak nutno upravit - odečíst - DNM, resp. CP a peněžní vklady)</t>
  </si>
  <si>
    <t>Příjmy podle § 7 zákona</t>
  </si>
  <si>
    <t>Výdaje související s příjmy podle § 7 zákona</t>
  </si>
  <si>
    <t>- výpočet finančního zdraví se provádí z Rozvahy a Výkazu zisku a ztráty v případě žadatele účetní jednotky, nebo</t>
  </si>
  <si>
    <t>daňové evidence</t>
  </si>
  <si>
    <t>daňové evidence na účetnictví)</t>
  </si>
  <si>
    <t>087</t>
  </si>
  <si>
    <t>119</t>
  </si>
  <si>
    <t>Krátkodobé bankovní úvěry</t>
  </si>
  <si>
    <t>Přiznání k dani z příjmů fyzických osob B 2011</t>
  </si>
  <si>
    <t>080</t>
  </si>
  <si>
    <t>083</t>
  </si>
  <si>
    <t>088</t>
  </si>
  <si>
    <t>089</t>
  </si>
  <si>
    <t>105</t>
  </si>
  <si>
    <t>115</t>
  </si>
  <si>
    <t>120</t>
  </si>
  <si>
    <t>121</t>
  </si>
  <si>
    <t>Výsledek ukazatelů za rok 2012</t>
  </si>
  <si>
    <t>Přiznání k dani z příjmů fyzických osob B 2012</t>
  </si>
  <si>
    <t>Počet bodů celkem za rok 2012</t>
  </si>
  <si>
    <t>Výsledek ukazatelů za rok 2013</t>
  </si>
  <si>
    <t>Počet bodů celkem za rok 2013</t>
  </si>
  <si>
    <t>Přiznání k dani z příjmů fyzických osob B 2013</t>
  </si>
  <si>
    <t>Hmotný majetek</t>
  </si>
  <si>
    <t>Výsledek hospodaření za účetní období</t>
  </si>
  <si>
    <t>60</t>
  </si>
  <si>
    <t>22</t>
  </si>
  <si>
    <t>Zůstatková cena prodaného dlouhodobého majetku a materiálu</t>
  </si>
  <si>
    <t>090</t>
  </si>
  <si>
    <t>106</t>
  </si>
  <si>
    <t>116</t>
  </si>
  <si>
    <t>122</t>
  </si>
  <si>
    <t>Dlouhodobý majetek</t>
  </si>
  <si>
    <t>003</t>
  </si>
  <si>
    <t>Výsledek ukazatelů za rok 2014</t>
  </si>
  <si>
    <t>Pohotová likvidita (L2)</t>
  </si>
  <si>
    <t>Investiční aktivita</t>
  </si>
  <si>
    <t>Počet bodů celkem za rok 2014</t>
  </si>
  <si>
    <t>Přiznání k dani z příjmů fyzických osob B 2014</t>
  </si>
  <si>
    <t>"Pohotová likvidita"</t>
  </si>
  <si>
    <t>D - NE</t>
  </si>
  <si>
    <t>2014-ÚČ, 2013-ÚČ, 2012-ÚČ</t>
  </si>
  <si>
    <t>2014-DE, 2013-DE, 2012-DE</t>
  </si>
  <si>
    <t>2014-ÚČ, 2013-ÚČ, 2012-DE</t>
  </si>
  <si>
    <t>2014-ÚČ, 2013-DE, 2012-DE</t>
  </si>
  <si>
    <t xml:space="preserve"> 2014-ÚČ, 2013-DE </t>
  </si>
  <si>
    <t>Rozdíl mezi příjmy a výdaji (ř. 101 - 102)</t>
  </si>
  <si>
    <t>2) ukazatelé se automaticky propočítají vč. přidělení bodů, celkové bodové hodnocení spolu s výsledkem FZ se zjistí</t>
  </si>
  <si>
    <t>Výsledek ukazatelů za rok 2015</t>
  </si>
  <si>
    <t>Přiznání k dani z příjmů fyzických osob B 2015</t>
  </si>
  <si>
    <t>2015-ÚČ, 2014-ÚČ, 2013-ÚČ</t>
  </si>
  <si>
    <t xml:space="preserve"> 2015-ÚČ, 2014-ÚČ </t>
  </si>
  <si>
    <t>2014-ÚČ, 2013-ÚČ</t>
  </si>
  <si>
    <t>2015-DE, 2014-DE, 2013-DE</t>
  </si>
  <si>
    <t xml:space="preserve"> 2015-DE, 2014-DE </t>
  </si>
  <si>
    <t>2014-DE, 2013-DE</t>
  </si>
  <si>
    <t>2015-ÚČ, 2014-ÚČ, 2013-DE</t>
  </si>
  <si>
    <t>2015-ÚČ, 2014-DE, 2013-DE</t>
  </si>
  <si>
    <t xml:space="preserve"> 2015-ÚČ, 2014-DE </t>
  </si>
  <si>
    <t>Počet bodů celkem za rok 2015</t>
  </si>
  <si>
    <t>dle příslušných roků (lze i např.: rok 2013 - daňová evidence a roky 2014, 2015 - účetnictví, tj. žadatel přešel z</t>
  </si>
  <si>
    <t xml:space="preserve">Dluhy včetně přijatých úvěrů a zápůjček </t>
  </si>
  <si>
    <t>Fondy ze zisku</t>
  </si>
  <si>
    <t>B.</t>
  </si>
  <si>
    <t xml:space="preserve">C. </t>
  </si>
  <si>
    <t>C. I.</t>
  </si>
  <si>
    <t>C. III.</t>
  </si>
  <si>
    <t>C. III. 8</t>
  </si>
  <si>
    <t xml:space="preserve">C. IV. </t>
  </si>
  <si>
    <t xml:space="preserve">D. I. </t>
  </si>
  <si>
    <t xml:space="preserve">A. III. </t>
  </si>
  <si>
    <t xml:space="preserve">A. IV. </t>
  </si>
  <si>
    <t>A. V. 1</t>
  </si>
  <si>
    <t xml:space="preserve">B. </t>
  </si>
  <si>
    <t xml:space="preserve">B. I. </t>
  </si>
  <si>
    <t xml:space="preserve">B. III. </t>
  </si>
  <si>
    <t>B. III. 10</t>
  </si>
  <si>
    <t>B. IV. 3</t>
  </si>
  <si>
    <t xml:space="preserve">C. I. </t>
  </si>
  <si>
    <t xml:space="preserve">I. </t>
  </si>
  <si>
    <t xml:space="preserve">A. </t>
  </si>
  <si>
    <t xml:space="preserve">II. </t>
  </si>
  <si>
    <t xml:space="preserve"> + </t>
  </si>
  <si>
    <t xml:space="preserve">E. </t>
  </si>
  <si>
    <t xml:space="preserve">F. </t>
  </si>
  <si>
    <t xml:space="preserve">G. </t>
  </si>
  <si>
    <t xml:space="preserve">N. </t>
  </si>
  <si>
    <t>***</t>
  </si>
  <si>
    <t>*</t>
  </si>
  <si>
    <t xml:space="preserve">označení </t>
  </si>
  <si>
    <t xml:space="preserve">A. V. </t>
  </si>
  <si>
    <t>B. II. 8</t>
  </si>
  <si>
    <t>B. IV. 2</t>
  </si>
  <si>
    <t>C. II. 2.</t>
  </si>
  <si>
    <t>Dohadné účty aktivní (kr. pohledávky)</t>
  </si>
  <si>
    <t>C. II. 2. 4. 5.</t>
  </si>
  <si>
    <t xml:space="preserve">C. III. </t>
  </si>
  <si>
    <t>Výsledek hospodaření minulých let (+/-)</t>
  </si>
  <si>
    <t>A. V.</t>
  </si>
  <si>
    <t>B + C</t>
  </si>
  <si>
    <t>C. I. 9. 2.</t>
  </si>
  <si>
    <t>Dohadné účty pasivní (dl. závazky)</t>
  </si>
  <si>
    <t xml:space="preserve">C. II. </t>
  </si>
  <si>
    <t>Dohadné účty pasivní (kr. závazky)</t>
  </si>
  <si>
    <t>C. II. 8. 6.</t>
  </si>
  <si>
    <t>Závazky k úvěrovým institucím</t>
  </si>
  <si>
    <t>C. II. 8. 2.</t>
  </si>
  <si>
    <t>Časové rozlišení pasiv</t>
  </si>
  <si>
    <t xml:space="preserve">D. </t>
  </si>
  <si>
    <t>Časové rozlišení aktiv</t>
  </si>
  <si>
    <t>A. 1.</t>
  </si>
  <si>
    <t>I.</t>
  </si>
  <si>
    <t>Tržby z prodeje výrobků a služeb</t>
  </si>
  <si>
    <t>Změna stavu zásob vlastní činnosti (+/-)</t>
  </si>
  <si>
    <t>C.</t>
  </si>
  <si>
    <t>Aktivace (-)</t>
  </si>
  <si>
    <t>A. 2.</t>
  </si>
  <si>
    <t>Spotřeba materiálu a energie</t>
  </si>
  <si>
    <t>Služby</t>
  </si>
  <si>
    <t>A. 3.</t>
  </si>
  <si>
    <t>E. 1. 1.</t>
  </si>
  <si>
    <t>Úpravy hodnot dlouhodobého nehmotného a hmotného majetku - trvalé</t>
  </si>
  <si>
    <t>F. 1.</t>
  </si>
  <si>
    <t>Zůstatková cena prodaného dlouhodobého majetku</t>
  </si>
  <si>
    <t>Zůstatková cena prodaného materiálu</t>
  </si>
  <si>
    <t>F. 2.</t>
  </si>
  <si>
    <t>E. 1. 2.</t>
  </si>
  <si>
    <t>Úpravy hodnot dlouhodobého nehmotného a hmotného majetku - dočasné</t>
  </si>
  <si>
    <t>E. 2.</t>
  </si>
  <si>
    <t>Úpravy hodnot zásob</t>
  </si>
  <si>
    <t>E. 3.</t>
  </si>
  <si>
    <t>Úpravy hodnot pohledávek</t>
  </si>
  <si>
    <t>F. 4.</t>
  </si>
  <si>
    <t>Rezervy v provozní oblasti a komplexní náklady příštích období</t>
  </si>
  <si>
    <t>Provozní výsledek hospodaření (+/-)</t>
  </si>
  <si>
    <t xml:space="preserve">J. </t>
  </si>
  <si>
    <t>Nákladové úroky a podobné náklady</t>
  </si>
  <si>
    <t>Výsledek hospodaření za účetní období (+/-)</t>
  </si>
  <si>
    <t>A.</t>
  </si>
  <si>
    <t>Peněžní prostředky</t>
  </si>
  <si>
    <t>2016-ÚČ, 2015-ÚČ, 2014-ÚČ</t>
  </si>
  <si>
    <t xml:space="preserve"> 2016-ÚČ, 2015-DE </t>
  </si>
  <si>
    <t xml:space="preserve"> 2016-ÚČ, 2015-ÚČ </t>
  </si>
  <si>
    <t>2016-DE, 2015-DE, 2014-DE</t>
  </si>
  <si>
    <t xml:space="preserve"> 2016-DE, 2015-DE </t>
  </si>
  <si>
    <t>2016-ÚČ, 2015-ÚČ, 2014-DE</t>
  </si>
  <si>
    <t>2016-ÚČ, 2015-DE, 2014-DE</t>
  </si>
  <si>
    <t>Výsledek ukazatelů za rok 2016</t>
  </si>
  <si>
    <t>03</t>
  </si>
  <si>
    <t>07</t>
  </si>
  <si>
    <t>05</t>
  </si>
  <si>
    <t>06</t>
  </si>
  <si>
    <t>16</t>
  </si>
  <si>
    <t>26</t>
  </si>
  <si>
    <t>17</t>
  </si>
  <si>
    <t>19</t>
  </si>
  <si>
    <t>28</t>
  </si>
  <si>
    <t>55</t>
  </si>
  <si>
    <t>037</t>
  </si>
  <si>
    <t>038</t>
  </si>
  <si>
    <t>057</t>
  </si>
  <si>
    <t>066</t>
  </si>
  <si>
    <t>068</t>
  </si>
  <si>
    <t>071</t>
  </si>
  <si>
    <t>074</t>
  </si>
  <si>
    <t>078</t>
  </si>
  <si>
    <t>092</t>
  </si>
  <si>
    <t>095</t>
  </si>
  <si>
    <t>099</t>
  </si>
  <si>
    <t>123</t>
  </si>
  <si>
    <t>139</t>
  </si>
  <si>
    <t>127</t>
  </si>
  <si>
    <t>135</t>
  </si>
  <si>
    <t>141</t>
  </si>
  <si>
    <t>z Přiznání k dani z příjmů fyzických osob typ B u žadatelů s daňovou evidencí</t>
  </si>
  <si>
    <t>(ve výjimečných případech i pouze za dva roky - nově vzniklý subjekt či subjekt poškozený z důvodů vyšší moci -</t>
  </si>
  <si>
    <t>či mimořádných okolností)</t>
  </si>
  <si>
    <t>- výpočet se provádí za poslední tři uzavřená účetní období</t>
  </si>
  <si>
    <t>Rozvaha ke dni 31. 12. 2016</t>
  </si>
  <si>
    <t>Výkaz zisku a ztráty ke dni 31. 12. 2016</t>
  </si>
  <si>
    <t>Rozvaha ke dni 31. 12. 2015</t>
  </si>
  <si>
    <t>Výkaz zisku a ztráty ke dni 31. 12. 2015</t>
  </si>
  <si>
    <t>Rozvaha ke dni 31. 12. 2014</t>
  </si>
  <si>
    <t>Výkaz zisku a ztráty ke dni 31. 12. 2014</t>
  </si>
  <si>
    <t>Rozvaha ke dni 31. 12. 2013</t>
  </si>
  <si>
    <t>Výkaz zisku a ztráty ke dni 31. 12. 2013</t>
  </si>
  <si>
    <t>Rozvaha ke dni 31. 12. 2012</t>
  </si>
  <si>
    <t>Výkaz zisku a ztráty ke dni 31. 12. 2012</t>
  </si>
  <si>
    <t>Rozvaha ke dni 31. 12. 2011</t>
  </si>
  <si>
    <t>Výsledek se týká subjektu, který prokazuje finanční zdraví</t>
  </si>
  <si>
    <t>za účetnictví roky 2016, 2015, 2014</t>
  </si>
  <si>
    <t>za účetnictví roky 2015, 2014, 2013</t>
  </si>
  <si>
    <t>za účetnictví roky 2014, 2013, 2012</t>
  </si>
  <si>
    <t>za účetnictví roky 2016, 2015</t>
  </si>
  <si>
    <t>za účetnictví roky 2015, 2014</t>
  </si>
  <si>
    <t>za účetnictví roky 2014, 2013</t>
  </si>
  <si>
    <t>za daňovou evidenci roky 2016, 2015, 2014</t>
  </si>
  <si>
    <t>za daňovou evidenci roky 2015, 2014, 2013</t>
  </si>
  <si>
    <t>za daňovou evidenci roky 2014, 2013, 2012</t>
  </si>
  <si>
    <t>za daňovou evidenci roky 2016, 2015</t>
  </si>
  <si>
    <t>za daňovou evidenci roky 2015, 2014</t>
  </si>
  <si>
    <t>za daňovou evidenci roky 2014, 2013</t>
  </si>
  <si>
    <t>za účetnictví roky 2016, 2015 a daňovou evidenci rok 2014</t>
  </si>
  <si>
    <t>za účetnictví roky 2015, 2014 a daňovou evidenci rok 2013</t>
  </si>
  <si>
    <t>za účetnictví roky 2014, 2013 a daňovou evidenci rok 2012</t>
  </si>
  <si>
    <t>za účetnictví rok 2016 a daňovou evidenci roky 2015, 2014</t>
  </si>
  <si>
    <t>za účetnictví rok 2015 a daňovou evidenci roky 2014, 2013</t>
  </si>
  <si>
    <t>za účetnictví rok 2014 a daňovou evidenci roky 2013, 2012</t>
  </si>
  <si>
    <t>za účetnictví rok 2016 a daňovou evidenci rok 2015</t>
  </si>
  <si>
    <t>za účetnictví rok 2015 a daňovou evidenci rok 2014</t>
  </si>
  <si>
    <t>za účetnictví rok 2014 a daňovou evidenci rok 2013</t>
  </si>
  <si>
    <t>Počet bodů celkem za rok 2016</t>
  </si>
  <si>
    <t>Přiznání k dani z příjmů fyzických osob B 2016</t>
  </si>
  <si>
    <t>do (včetně)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</si>
</sst>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6" x14ac:knownFonts="1">
    <font>
      <sz val="10"/>
      <name val="Arial CE"/>
      <charset val="238"/>
    </font>
    <font>
      <sz val="11"/>
      <name val="Arial CE"/>
      <charset val="238"/>
    </font>
    <font>
      <sz val="11"/>
      <name val="Arial CE"/>
      <family val="2"/>
      <charset val="238"/>
    </font>
    <font>
      <sz val="11"/>
      <name val="Verdana"/>
      <family val="2"/>
      <charset val="238"/>
    </font>
    <font>
      <sz val="10"/>
      <name val="Verdana"/>
      <family val="2"/>
      <charset val="238"/>
    </font>
    <font>
      <sz val="11"/>
      <color indexed="9"/>
      <name val="Verdana"/>
      <family val="2"/>
      <charset val="238"/>
    </font>
    <font>
      <i/>
      <sz val="11"/>
      <name val="Verdana"/>
      <family val="2"/>
      <charset val="238"/>
    </font>
    <font>
      <b/>
      <sz val="11"/>
      <name val="Verdana"/>
      <family val="2"/>
      <charset val="238"/>
    </font>
    <font>
      <i/>
      <sz val="10"/>
      <name val="Verdana"/>
      <family val="2"/>
      <charset val="238"/>
    </font>
    <font>
      <i/>
      <sz val="12"/>
      <name val="Verdana"/>
      <family val="2"/>
      <charset val="238"/>
    </font>
    <font>
      <b/>
      <i/>
      <sz val="11"/>
      <name val="Verdana"/>
      <family val="2"/>
      <charset val="238"/>
    </font>
    <font>
      <b/>
      <sz val="14"/>
      <name val="Verdana"/>
      <family val="2"/>
      <charset val="238"/>
    </font>
    <font>
      <sz val="14"/>
      <name val="Verdana"/>
      <family val="2"/>
      <charset val="238"/>
    </font>
    <font>
      <sz val="11"/>
      <name val="Arial"/>
      <family val="2"/>
      <charset val="238"/>
    </font>
    <font>
      <sz val="11"/>
      <color indexed="10"/>
      <name val="Verdana"/>
      <family val="2"/>
      <charset val="238"/>
    </font>
    <font>
      <sz val="1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39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theme="0" tint="-0.249977111117893"/>
        <bgColor indexed="64"/>
      </patternFill>
    </fill>
  </fills>
  <borders count="44">
    <border>
      <left/>
      <right/>
      <top/>
      <bottom/>
      <diagonal/>
    </border>
    <border>
      <left style="thick">
        <color indexed="38"/>
      </left>
      <right style="hair">
        <color indexed="38"/>
      </right>
      <top style="thick">
        <color indexed="38"/>
      </top>
      <bottom style="hair">
        <color indexed="38"/>
      </bottom>
      <diagonal/>
    </border>
    <border>
      <left style="hair">
        <color indexed="38"/>
      </left>
      <right style="hair">
        <color indexed="38"/>
      </right>
      <top style="thick">
        <color indexed="38"/>
      </top>
      <bottom style="hair">
        <color indexed="38"/>
      </bottom>
      <diagonal/>
    </border>
    <border>
      <left style="hair">
        <color indexed="38"/>
      </left>
      <right style="thick">
        <color indexed="38"/>
      </right>
      <top style="thick">
        <color indexed="38"/>
      </top>
      <bottom style="hair">
        <color indexed="38"/>
      </bottom>
      <diagonal/>
    </border>
    <border>
      <left style="thick">
        <color indexed="38"/>
      </left>
      <right style="hair">
        <color indexed="38"/>
      </right>
      <top style="hair">
        <color indexed="38"/>
      </top>
      <bottom style="hair">
        <color indexed="38"/>
      </bottom>
      <diagonal/>
    </border>
    <border>
      <left style="hair">
        <color indexed="38"/>
      </left>
      <right style="hair">
        <color indexed="38"/>
      </right>
      <top style="hair">
        <color indexed="38"/>
      </top>
      <bottom style="hair">
        <color indexed="38"/>
      </bottom>
      <diagonal/>
    </border>
    <border>
      <left style="hair">
        <color indexed="38"/>
      </left>
      <right style="thick">
        <color indexed="38"/>
      </right>
      <top style="hair">
        <color indexed="38"/>
      </top>
      <bottom style="hair">
        <color indexed="38"/>
      </bottom>
      <diagonal/>
    </border>
    <border>
      <left style="thick">
        <color indexed="38"/>
      </left>
      <right style="hair">
        <color indexed="38"/>
      </right>
      <top style="hair">
        <color indexed="38"/>
      </top>
      <bottom style="thick">
        <color indexed="38"/>
      </bottom>
      <diagonal/>
    </border>
    <border>
      <left style="hair">
        <color indexed="38"/>
      </left>
      <right style="hair">
        <color indexed="38"/>
      </right>
      <top style="hair">
        <color indexed="38"/>
      </top>
      <bottom style="thick">
        <color indexed="38"/>
      </bottom>
      <diagonal/>
    </border>
    <border>
      <left style="hair">
        <color indexed="38"/>
      </left>
      <right style="thick">
        <color indexed="38"/>
      </right>
      <top style="hair">
        <color indexed="38"/>
      </top>
      <bottom style="thick">
        <color indexed="38"/>
      </bottom>
      <diagonal/>
    </border>
    <border>
      <left style="thick">
        <color indexed="38"/>
      </left>
      <right style="hair">
        <color indexed="38"/>
      </right>
      <top style="thick">
        <color indexed="38"/>
      </top>
      <bottom style="thick">
        <color indexed="38"/>
      </bottom>
      <diagonal/>
    </border>
    <border>
      <left style="hair">
        <color indexed="38"/>
      </left>
      <right style="hair">
        <color indexed="38"/>
      </right>
      <top style="thick">
        <color indexed="38"/>
      </top>
      <bottom style="thick">
        <color indexed="38"/>
      </bottom>
      <diagonal/>
    </border>
    <border>
      <left style="hair">
        <color indexed="38"/>
      </left>
      <right style="thick">
        <color indexed="38"/>
      </right>
      <top style="thick">
        <color indexed="38"/>
      </top>
      <bottom style="thick">
        <color indexed="38"/>
      </bottom>
      <diagonal/>
    </border>
    <border>
      <left style="medium">
        <color indexed="38"/>
      </left>
      <right/>
      <top style="medium">
        <color indexed="38"/>
      </top>
      <bottom/>
      <diagonal/>
    </border>
    <border>
      <left/>
      <right style="medium">
        <color indexed="38"/>
      </right>
      <top style="medium">
        <color indexed="38"/>
      </top>
      <bottom/>
      <diagonal/>
    </border>
    <border>
      <left style="medium">
        <color indexed="38"/>
      </left>
      <right/>
      <top/>
      <bottom/>
      <diagonal/>
    </border>
    <border>
      <left/>
      <right style="medium">
        <color indexed="38"/>
      </right>
      <top/>
      <bottom/>
      <diagonal/>
    </border>
    <border>
      <left style="medium">
        <color indexed="38"/>
      </left>
      <right/>
      <top/>
      <bottom style="medium">
        <color indexed="38"/>
      </bottom>
      <diagonal/>
    </border>
    <border>
      <left/>
      <right style="medium">
        <color indexed="38"/>
      </right>
      <top/>
      <bottom style="medium">
        <color indexed="38"/>
      </bottom>
      <diagonal/>
    </border>
    <border>
      <left style="medium">
        <color indexed="38"/>
      </left>
      <right style="medium">
        <color indexed="38"/>
      </right>
      <top style="medium">
        <color indexed="38"/>
      </top>
      <bottom style="medium">
        <color indexed="38"/>
      </bottom>
      <diagonal/>
    </border>
    <border>
      <left style="thick">
        <color indexed="38"/>
      </left>
      <right/>
      <top style="thick">
        <color indexed="38"/>
      </top>
      <bottom/>
      <diagonal/>
    </border>
    <border>
      <left/>
      <right/>
      <top style="thick">
        <color indexed="38"/>
      </top>
      <bottom/>
      <diagonal/>
    </border>
    <border>
      <left/>
      <right style="thick">
        <color indexed="38"/>
      </right>
      <top style="thick">
        <color indexed="38"/>
      </top>
      <bottom/>
      <diagonal/>
    </border>
    <border>
      <left/>
      <right style="thick">
        <color indexed="38"/>
      </right>
      <top/>
      <bottom/>
      <diagonal/>
    </border>
    <border>
      <left style="thick">
        <color indexed="38"/>
      </left>
      <right/>
      <top/>
      <bottom/>
      <diagonal/>
    </border>
    <border>
      <left style="thick">
        <color indexed="38"/>
      </left>
      <right/>
      <top/>
      <bottom style="thick">
        <color indexed="38"/>
      </bottom>
      <diagonal/>
    </border>
    <border>
      <left/>
      <right/>
      <top/>
      <bottom style="thick">
        <color indexed="38"/>
      </bottom>
      <diagonal/>
    </border>
    <border>
      <left/>
      <right style="thick">
        <color indexed="38"/>
      </right>
      <top/>
      <bottom style="thick">
        <color indexed="38"/>
      </bottom>
      <diagonal/>
    </border>
    <border>
      <left style="thick">
        <color indexed="38"/>
      </left>
      <right style="hair">
        <color indexed="38"/>
      </right>
      <top style="hair">
        <color indexed="38"/>
      </top>
      <bottom/>
      <diagonal/>
    </border>
    <border>
      <left style="hair">
        <color indexed="38"/>
      </left>
      <right style="hair">
        <color indexed="38"/>
      </right>
      <top style="hair">
        <color indexed="38"/>
      </top>
      <bottom/>
      <diagonal/>
    </border>
    <border>
      <left style="hair">
        <color indexed="38"/>
      </left>
      <right style="thick">
        <color indexed="38"/>
      </right>
      <top style="hair">
        <color indexed="38"/>
      </top>
      <bottom/>
      <diagonal/>
    </border>
    <border>
      <left style="hair">
        <color indexed="38"/>
      </left>
      <right style="hair">
        <color indexed="38"/>
      </right>
      <top/>
      <bottom/>
      <diagonal/>
    </border>
    <border>
      <left style="medium">
        <color rgb="FF9AB7AD"/>
      </left>
      <right style="thin">
        <color rgb="FF9AB7AD"/>
      </right>
      <top style="thin">
        <color rgb="FF9AB7AD"/>
      </top>
      <bottom style="thin">
        <color rgb="FF9AB7AD"/>
      </bottom>
      <diagonal/>
    </border>
    <border>
      <left/>
      <right style="hair">
        <color indexed="38"/>
      </right>
      <top style="hair">
        <color indexed="38"/>
      </top>
      <bottom style="hair">
        <color indexed="38"/>
      </bottom>
      <diagonal/>
    </border>
    <border>
      <left/>
      <right style="thin">
        <color theme="0" tint="-0.249977111117893"/>
      </right>
      <top/>
      <bottom/>
      <diagonal/>
    </border>
    <border>
      <left style="hair">
        <color indexed="38"/>
      </left>
      <right/>
      <top style="hair">
        <color indexed="38"/>
      </top>
      <bottom style="hair">
        <color indexed="38"/>
      </bottom>
      <diagonal/>
    </border>
    <border>
      <left/>
      <right style="thick">
        <color rgb="FF9AB7AD"/>
      </right>
      <top/>
      <bottom/>
      <diagonal/>
    </border>
    <border>
      <left/>
      <right/>
      <top/>
      <bottom style="thick">
        <color rgb="FF9AB7AD"/>
      </bottom>
      <diagonal/>
    </border>
    <border>
      <left style="hair">
        <color indexed="38"/>
      </left>
      <right style="thick">
        <color rgb="FF9AB7AD"/>
      </right>
      <top style="hair">
        <color indexed="38"/>
      </top>
      <bottom/>
      <diagonal/>
    </border>
    <border>
      <left/>
      <right style="thick">
        <color rgb="FF9AB7AD"/>
      </right>
      <top/>
      <bottom style="thick">
        <color rgb="FF9AB7AD"/>
      </bottom>
      <diagonal/>
    </border>
    <border>
      <left style="hair">
        <color indexed="38"/>
      </left>
      <right/>
      <top style="thick">
        <color indexed="38"/>
      </top>
      <bottom style="hair">
        <color indexed="38"/>
      </bottom>
      <diagonal/>
    </border>
    <border>
      <left/>
      <right style="thick">
        <color rgb="FF9AB7AD"/>
      </right>
      <top/>
      <bottom style="hair">
        <color indexed="38"/>
      </bottom>
      <diagonal/>
    </border>
    <border>
      <left style="hair">
        <color indexed="38"/>
      </left>
      <right style="thin">
        <color theme="0" tint="-0.249977111117893"/>
      </right>
      <top/>
      <bottom/>
      <diagonal/>
    </border>
    <border>
      <left style="hair">
        <color indexed="38"/>
      </left>
      <right/>
      <top style="hair">
        <color indexed="38"/>
      </top>
      <bottom style="thick">
        <color rgb="FF9AB7AD"/>
      </bottom>
      <diagonal/>
    </border>
  </borders>
  <cellStyleXfs count="1">
    <xf numFmtId="0" fontId="0" fillId="0" borderId="0"/>
  </cellStyleXfs>
  <cellXfs count="197">
    <xf numFmtId="0" fontId="0" fillId="0" borderId="0" xfId="0"/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49" fontId="0" fillId="0" borderId="0" xfId="0" applyNumberFormat="1"/>
    <xf numFmtId="0" fontId="2" fillId="0" borderId="0" xfId="0" applyFont="1"/>
    <xf numFmtId="0" fontId="0" fillId="0" borderId="0" xfId="0" applyBorder="1"/>
    <xf numFmtId="0" fontId="3" fillId="0" borderId="0" xfId="0" applyFont="1"/>
    <xf numFmtId="0" fontId="4" fillId="0" borderId="0" xfId="0" applyFont="1"/>
    <xf numFmtId="0" fontId="3" fillId="0" borderId="0" xfId="0" applyFont="1" applyFill="1"/>
    <xf numFmtId="0" fontId="3" fillId="0" borderId="0" xfId="0" applyFont="1" applyBorder="1"/>
    <xf numFmtId="0" fontId="4" fillId="0" borderId="0" xfId="0" applyFont="1" applyFill="1"/>
    <xf numFmtId="0" fontId="5" fillId="2" borderId="0" xfId="0" applyFont="1" applyFill="1"/>
    <xf numFmtId="0" fontId="3" fillId="2" borderId="0" xfId="0" applyFont="1" applyFill="1"/>
    <xf numFmtId="49" fontId="3" fillId="0" borderId="0" xfId="0" applyNumberFormat="1" applyFont="1"/>
    <xf numFmtId="0" fontId="6" fillId="2" borderId="1" xfId="0" applyFont="1" applyFill="1" applyBorder="1" applyAlignment="1">
      <alignment horizontal="centerContinuous"/>
    </xf>
    <xf numFmtId="0" fontId="6" fillId="2" borderId="2" xfId="0" applyFont="1" applyFill="1" applyBorder="1" applyAlignment="1">
      <alignment horizontal="centerContinuous" wrapText="1"/>
    </xf>
    <xf numFmtId="0" fontId="3" fillId="0" borderId="4" xfId="0" applyFont="1" applyBorder="1"/>
    <xf numFmtId="49" fontId="3" fillId="0" borderId="5" xfId="0" applyNumberFormat="1" applyFont="1" applyBorder="1" applyAlignment="1">
      <alignment horizontal="center"/>
    </xf>
    <xf numFmtId="0" fontId="3" fillId="0" borderId="7" xfId="0" applyFont="1" applyBorder="1"/>
    <xf numFmtId="49" fontId="3" fillId="0" borderId="8" xfId="0" applyNumberFormat="1" applyFont="1" applyBorder="1" applyAlignment="1">
      <alignment horizontal="center"/>
    </xf>
    <xf numFmtId="0" fontId="3" fillId="0" borderId="5" xfId="0" applyFont="1" applyBorder="1"/>
    <xf numFmtId="2" fontId="3" fillId="0" borderId="5" xfId="0" applyNumberFormat="1" applyFont="1" applyBorder="1" applyAlignment="1">
      <alignment horizontal="center"/>
    </xf>
    <xf numFmtId="49" fontId="3" fillId="0" borderId="5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9" fillId="2" borderId="7" xfId="0" applyFont="1" applyFill="1" applyBorder="1" applyAlignment="1">
      <alignment horizontal="center"/>
    </xf>
    <xf numFmtId="0" fontId="6" fillId="2" borderId="8" xfId="0" applyFont="1" applyFill="1" applyBorder="1"/>
    <xf numFmtId="0" fontId="6" fillId="2" borderId="9" xfId="0" applyFont="1" applyFill="1" applyBorder="1" applyAlignment="1">
      <alignment horizontal="center"/>
    </xf>
    <xf numFmtId="0" fontId="7" fillId="2" borderId="0" xfId="0" applyFont="1" applyFill="1" applyAlignment="1">
      <alignment horizontal="left"/>
    </xf>
    <xf numFmtId="49" fontId="3" fillId="0" borderId="0" xfId="0" applyNumberFormat="1" applyFont="1" applyBorder="1" applyAlignment="1">
      <alignment horizontal="center"/>
    </xf>
    <xf numFmtId="0" fontId="3" fillId="0" borderId="0" xfId="0" applyFont="1" applyFill="1" applyBorder="1"/>
    <xf numFmtId="0" fontId="7" fillId="0" borderId="0" xfId="0" applyFont="1" applyBorder="1"/>
    <xf numFmtId="49" fontId="3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Border="1"/>
    <xf numFmtId="0" fontId="3" fillId="0" borderId="10" xfId="0" applyFont="1" applyBorder="1"/>
    <xf numFmtId="49" fontId="3" fillId="0" borderId="11" xfId="0" applyNumberFormat="1" applyFont="1" applyBorder="1" applyAlignment="1">
      <alignment horizontal="center"/>
    </xf>
    <xf numFmtId="0" fontId="4" fillId="0" borderId="0" xfId="0" applyFont="1" applyBorder="1"/>
    <xf numFmtId="0" fontId="6" fillId="0" borderId="0" xfId="0" applyFont="1" applyBorder="1"/>
    <xf numFmtId="0" fontId="8" fillId="0" borderId="0" xfId="0" applyFont="1" applyBorder="1"/>
    <xf numFmtId="0" fontId="3" fillId="0" borderId="13" xfId="0" applyFont="1" applyBorder="1"/>
    <xf numFmtId="0" fontId="4" fillId="0" borderId="14" xfId="0" applyFont="1" applyBorder="1"/>
    <xf numFmtId="0" fontId="6" fillId="0" borderId="15" xfId="0" applyFont="1" applyBorder="1"/>
    <xf numFmtId="0" fontId="8" fillId="0" borderId="16" xfId="0" applyFont="1" applyBorder="1"/>
    <xf numFmtId="0" fontId="6" fillId="0" borderId="17" xfId="0" applyFont="1" applyBorder="1"/>
    <xf numFmtId="0" fontId="8" fillId="0" borderId="18" xfId="0" applyFont="1" applyBorder="1"/>
    <xf numFmtId="0" fontId="3" fillId="0" borderId="14" xfId="0" applyFont="1" applyBorder="1"/>
    <xf numFmtId="0" fontId="6" fillId="0" borderId="16" xfId="0" applyFont="1" applyBorder="1"/>
    <xf numFmtId="0" fontId="6" fillId="0" borderId="18" xfId="0" applyFont="1" applyBorder="1"/>
    <xf numFmtId="0" fontId="3" fillId="0" borderId="19" xfId="0" applyFont="1" applyBorder="1"/>
    <xf numFmtId="0" fontId="7" fillId="2" borderId="0" xfId="0" applyFont="1" applyFill="1" applyAlignment="1"/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2" fontId="3" fillId="0" borderId="8" xfId="0" applyNumberFormat="1" applyFont="1" applyBorder="1" applyAlignment="1">
      <alignment horizontal="center"/>
    </xf>
    <xf numFmtId="0" fontId="7" fillId="2" borderId="0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right"/>
    </xf>
    <xf numFmtId="0" fontId="7" fillId="2" borderId="0" xfId="0" applyFont="1" applyFill="1" applyBorder="1"/>
    <xf numFmtId="0" fontId="3" fillId="2" borderId="0" xfId="0" applyFont="1" applyFill="1" applyBorder="1"/>
    <xf numFmtId="0" fontId="7" fillId="0" borderId="0" xfId="0" applyFont="1" applyFill="1" applyAlignment="1"/>
    <xf numFmtId="0" fontId="7" fillId="0" borderId="0" xfId="0" applyFont="1" applyFill="1" applyAlignment="1">
      <alignment horizontal="left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/>
    <xf numFmtId="0" fontId="6" fillId="2" borderId="5" xfId="0" applyFont="1" applyFill="1" applyBorder="1" applyAlignment="1">
      <alignment horizontal="center"/>
    </xf>
    <xf numFmtId="0" fontId="3" fillId="3" borderId="1" xfId="0" applyFont="1" applyFill="1" applyBorder="1"/>
    <xf numFmtId="0" fontId="3" fillId="4" borderId="2" xfId="0" applyFont="1" applyFill="1" applyBorder="1"/>
    <xf numFmtId="0" fontId="3" fillId="5" borderId="2" xfId="0" applyFont="1" applyFill="1" applyBorder="1"/>
    <xf numFmtId="0" fontId="3" fillId="6" borderId="3" xfId="0" applyFont="1" applyFill="1" applyBorder="1"/>
    <xf numFmtId="0" fontId="5" fillId="0" borderId="0" xfId="0" applyFont="1" applyFill="1"/>
    <xf numFmtId="0" fontId="1" fillId="0" borderId="0" xfId="0" applyFont="1" applyFill="1"/>
    <xf numFmtId="0" fontId="0" fillId="0" borderId="0" xfId="0" applyFill="1"/>
    <xf numFmtId="0" fontId="6" fillId="2" borderId="5" xfId="0" applyFont="1" applyFill="1" applyBorder="1" applyAlignment="1">
      <alignment horizontal="center" wrapText="1"/>
    </xf>
    <xf numFmtId="49" fontId="3" fillId="0" borderId="0" xfId="0" applyNumberFormat="1" applyFont="1" applyFill="1" applyBorder="1" applyAlignment="1">
      <alignment horizontal="left"/>
    </xf>
    <xf numFmtId="0" fontId="3" fillId="2" borderId="20" xfId="0" applyFont="1" applyFill="1" applyBorder="1"/>
    <xf numFmtId="0" fontId="3" fillId="2" borderId="21" xfId="0" applyFont="1" applyFill="1" applyBorder="1"/>
    <xf numFmtId="0" fontId="3" fillId="3" borderId="21" xfId="0" applyFont="1" applyFill="1" applyBorder="1"/>
    <xf numFmtId="0" fontId="3" fillId="4" borderId="21" xfId="0" applyFont="1" applyFill="1" applyBorder="1"/>
    <xf numFmtId="0" fontId="3" fillId="5" borderId="21" xfId="0" applyFont="1" applyFill="1" applyBorder="1"/>
    <xf numFmtId="0" fontId="3" fillId="6" borderId="21" xfId="0" applyFont="1" applyFill="1" applyBorder="1"/>
    <xf numFmtId="0" fontId="3" fillId="2" borderId="22" xfId="0" applyFont="1" applyFill="1" applyBorder="1"/>
    <xf numFmtId="0" fontId="11" fillId="2" borderId="0" xfId="0" applyFont="1" applyFill="1" applyBorder="1" applyAlignment="1">
      <alignment horizontal="left"/>
    </xf>
    <xf numFmtId="0" fontId="11" fillId="2" borderId="0" xfId="0" applyFont="1" applyFill="1" applyBorder="1"/>
    <xf numFmtId="0" fontId="12" fillId="2" borderId="0" xfId="0" applyFont="1" applyFill="1" applyBorder="1"/>
    <xf numFmtId="0" fontId="3" fillId="2" borderId="23" xfId="0" applyFont="1" applyFill="1" applyBorder="1"/>
    <xf numFmtId="0" fontId="3" fillId="0" borderId="24" xfId="0" applyFont="1" applyBorder="1"/>
    <xf numFmtId="0" fontId="3" fillId="0" borderId="23" xfId="0" applyFont="1" applyBorder="1"/>
    <xf numFmtId="49" fontId="3" fillId="0" borderId="24" xfId="0" applyNumberFormat="1" applyFont="1" applyBorder="1"/>
    <xf numFmtId="49" fontId="3" fillId="0" borderId="0" xfId="0" applyNumberFormat="1" applyFont="1" applyBorder="1"/>
    <xf numFmtId="49" fontId="3" fillId="0" borderId="23" xfId="0" applyNumberFormat="1" applyFont="1" applyBorder="1"/>
    <xf numFmtId="0" fontId="3" fillId="0" borderId="23" xfId="0" applyFont="1" applyFill="1" applyBorder="1"/>
    <xf numFmtId="49" fontId="6" fillId="0" borderId="0" xfId="0" applyNumberFormat="1" applyFont="1" applyBorder="1"/>
    <xf numFmtId="0" fontId="0" fillId="0" borderId="23" xfId="0" applyBorder="1"/>
    <xf numFmtId="49" fontId="6" fillId="5" borderId="0" xfId="0" applyNumberFormat="1" applyFont="1" applyFill="1" applyBorder="1" applyAlignment="1">
      <alignment horizontal="center"/>
    </xf>
    <xf numFmtId="0" fontId="3" fillId="2" borderId="24" xfId="0" applyFont="1" applyFill="1" applyBorder="1"/>
    <xf numFmtId="49" fontId="3" fillId="2" borderId="25" xfId="0" applyNumberFormat="1" applyFont="1" applyFill="1" applyBorder="1"/>
    <xf numFmtId="49" fontId="3" fillId="2" borderId="26" xfId="0" applyNumberFormat="1" applyFont="1" applyFill="1" applyBorder="1"/>
    <xf numFmtId="49" fontId="3" fillId="2" borderId="27" xfId="0" applyNumberFormat="1" applyFont="1" applyFill="1" applyBorder="1"/>
    <xf numFmtId="0" fontId="3" fillId="0" borderId="5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49" fontId="14" fillId="0" borderId="5" xfId="0" applyNumberFormat="1" applyFont="1" applyBorder="1" applyAlignment="1">
      <alignment horizontal="center"/>
    </xf>
    <xf numFmtId="0" fontId="6" fillId="0" borderId="4" xfId="0" applyFont="1" applyBorder="1"/>
    <xf numFmtId="2" fontId="3" fillId="0" borderId="5" xfId="0" applyNumberFormat="1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49" fontId="5" fillId="3" borderId="0" xfId="0" applyNumberFormat="1" applyFont="1" applyFill="1" applyBorder="1" applyAlignment="1">
      <alignment horizontal="center"/>
    </xf>
    <xf numFmtId="49" fontId="5" fillId="4" borderId="0" xfId="0" applyNumberFormat="1" applyFont="1" applyFill="1" applyBorder="1" applyAlignment="1">
      <alignment horizontal="center"/>
    </xf>
    <xf numFmtId="3" fontId="3" fillId="0" borderId="0" xfId="0" applyNumberFormat="1" applyFont="1"/>
    <xf numFmtId="0" fontId="3" fillId="0" borderId="0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/>
    <xf numFmtId="2" fontId="3" fillId="0" borderId="29" xfId="0" applyNumberFormat="1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164" fontId="3" fillId="0" borderId="5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0" fontId="4" fillId="0" borderId="0" xfId="0" applyFont="1" applyFill="1" applyBorder="1"/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6" fillId="0" borderId="0" xfId="0" applyFont="1" applyFill="1" applyBorder="1"/>
    <xf numFmtId="0" fontId="6" fillId="0" borderId="0" xfId="0" applyFont="1" applyFill="1" applyBorder="1" applyAlignment="1">
      <alignment horizontal="centerContinuous"/>
    </xf>
    <xf numFmtId="0" fontId="6" fillId="0" borderId="0" xfId="0" applyFont="1" applyFill="1" applyBorder="1" applyAlignment="1">
      <alignment horizontal="centerContinuous" wrapText="1"/>
    </xf>
    <xf numFmtId="49" fontId="5" fillId="0" borderId="0" xfId="0" applyNumberFormat="1" applyFont="1" applyFill="1" applyBorder="1" applyAlignment="1">
      <alignment horizontal="center"/>
    </xf>
    <xf numFmtId="49" fontId="3" fillId="0" borderId="5" xfId="0" applyNumberFormat="1" applyFont="1" applyBorder="1" applyAlignment="1">
      <alignment horizontal="left" vertical="top"/>
    </xf>
    <xf numFmtId="49" fontId="3" fillId="0" borderId="8" xfId="0" applyNumberFormat="1" applyFont="1" applyBorder="1" applyAlignment="1">
      <alignment horizontal="left" vertical="top"/>
    </xf>
    <xf numFmtId="0" fontId="3" fillId="0" borderId="4" xfId="0" applyFont="1" applyBorder="1" applyAlignment="1">
      <alignment horizontal="left" indent="3"/>
    </xf>
    <xf numFmtId="0" fontId="3" fillId="0" borderId="7" xfId="0" applyFont="1" applyBorder="1" applyAlignment="1">
      <alignment horizontal="left" indent="3"/>
    </xf>
    <xf numFmtId="49" fontId="3" fillId="0" borderId="5" xfId="0" applyNumberFormat="1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center" indent="3"/>
    </xf>
    <xf numFmtId="0" fontId="3" fillId="0" borderId="7" xfId="0" applyFont="1" applyBorder="1" applyAlignment="1">
      <alignment horizontal="left" vertical="center" indent="3"/>
    </xf>
    <xf numFmtId="49" fontId="3" fillId="0" borderId="5" xfId="0" applyNumberFormat="1" applyFont="1" applyFill="1" applyBorder="1" applyAlignment="1">
      <alignment horizontal="left" vertical="top"/>
    </xf>
    <xf numFmtId="49" fontId="3" fillId="0" borderId="5" xfId="0" applyNumberFormat="1" applyFont="1" applyFill="1" applyBorder="1" applyAlignment="1">
      <alignment horizontal="left" vertical="top" wrapText="1"/>
    </xf>
    <xf numFmtId="49" fontId="3" fillId="0" borderId="8" xfId="0" applyNumberFormat="1" applyFont="1" applyFill="1" applyBorder="1" applyAlignment="1">
      <alignment horizontal="left" vertical="top"/>
    </xf>
    <xf numFmtId="49" fontId="3" fillId="0" borderId="31" xfId="0" applyNumberFormat="1" applyFont="1" applyFill="1" applyBorder="1" applyAlignment="1">
      <alignment horizontal="left" vertical="top"/>
    </xf>
    <xf numFmtId="0" fontId="3" fillId="0" borderId="33" xfId="0" applyFont="1" applyBorder="1" applyAlignment="1">
      <alignment horizontal="center"/>
    </xf>
    <xf numFmtId="0" fontId="3" fillId="0" borderId="34" xfId="0" applyFont="1" applyBorder="1"/>
    <xf numFmtId="0" fontId="3" fillId="0" borderId="33" xfId="0" applyFont="1" applyFill="1" applyBorder="1" applyAlignment="1">
      <alignment horizontal="center"/>
    </xf>
    <xf numFmtId="2" fontId="3" fillId="0" borderId="35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36" xfId="0" applyFont="1" applyBorder="1"/>
    <xf numFmtId="0" fontId="4" fillId="0" borderId="36" xfId="0" applyFont="1" applyBorder="1"/>
    <xf numFmtId="0" fontId="10" fillId="2" borderId="35" xfId="0" applyFont="1" applyFill="1" applyBorder="1" applyAlignment="1">
      <alignment horizontal="center"/>
    </xf>
    <xf numFmtId="0" fontId="7" fillId="2" borderId="35" xfId="0" applyFont="1" applyFill="1" applyBorder="1" applyAlignment="1">
      <alignment horizontal="center"/>
    </xf>
    <xf numFmtId="0" fontId="10" fillId="2" borderId="38" xfId="0" applyFont="1" applyFill="1" applyBorder="1" applyAlignment="1">
      <alignment horizontal="center"/>
    </xf>
    <xf numFmtId="0" fontId="6" fillId="0" borderId="36" xfId="0" applyFont="1" applyBorder="1"/>
    <xf numFmtId="0" fontId="6" fillId="0" borderId="39" xfId="0" applyFont="1" applyBorder="1"/>
    <xf numFmtId="0" fontId="3" fillId="0" borderId="37" xfId="0" applyFont="1" applyBorder="1"/>
    <xf numFmtId="0" fontId="3" fillId="6" borderId="40" xfId="0" applyFont="1" applyFill="1" applyBorder="1"/>
    <xf numFmtId="0" fontId="3" fillId="7" borderId="41" xfId="0" applyFont="1" applyFill="1" applyBorder="1"/>
    <xf numFmtId="0" fontId="3" fillId="0" borderId="42" xfId="0" applyFont="1" applyFill="1" applyBorder="1" applyAlignment="1">
      <alignment horizontal="center"/>
    </xf>
    <xf numFmtId="49" fontId="3" fillId="0" borderId="5" xfId="0" applyNumberFormat="1" applyFont="1" applyFill="1" applyBorder="1" applyAlignment="1">
      <alignment horizontal="center"/>
    </xf>
    <xf numFmtId="49" fontId="3" fillId="0" borderId="5" xfId="0" applyNumberFormat="1" applyFont="1" applyFill="1" applyBorder="1" applyAlignment="1">
      <alignment horizontal="center" vertical="center"/>
    </xf>
    <xf numFmtId="49" fontId="3" fillId="0" borderId="8" xfId="0" applyNumberFormat="1" applyFont="1" applyFill="1" applyBorder="1" applyAlignment="1">
      <alignment horizontal="center"/>
    </xf>
    <xf numFmtId="49" fontId="3" fillId="0" borderId="29" xfId="0" applyNumberFormat="1" applyFont="1" applyFill="1" applyBorder="1" applyAlignment="1">
      <alignment horizontal="center"/>
    </xf>
    <xf numFmtId="1" fontId="3" fillId="0" borderId="5" xfId="0" applyNumberFormat="1" applyFont="1" applyBorder="1" applyAlignment="1">
      <alignment horizontal="center"/>
    </xf>
    <xf numFmtId="1" fontId="3" fillId="0" borderId="6" xfId="0" applyNumberFormat="1" applyFont="1" applyBorder="1" applyAlignment="1">
      <alignment horizontal="center"/>
    </xf>
    <xf numFmtId="1" fontId="6" fillId="2" borderId="5" xfId="0" applyNumberFormat="1" applyFont="1" applyFill="1" applyBorder="1" applyAlignment="1">
      <alignment horizontal="center"/>
    </xf>
    <xf numFmtId="1" fontId="6" fillId="2" borderId="6" xfId="0" applyNumberFormat="1" applyFont="1" applyFill="1" applyBorder="1" applyAlignment="1">
      <alignment horizontal="center"/>
    </xf>
    <xf numFmtId="1" fontId="6" fillId="2" borderId="8" xfId="0" applyNumberFormat="1" applyFont="1" applyFill="1" applyBorder="1" applyAlignment="1">
      <alignment horizontal="center"/>
    </xf>
    <xf numFmtId="1" fontId="6" fillId="2" borderId="9" xfId="0" applyNumberFormat="1" applyFont="1" applyFill="1" applyBorder="1" applyAlignment="1">
      <alignment horizontal="center"/>
    </xf>
    <xf numFmtId="0" fontId="7" fillId="2" borderId="43" xfId="0" applyFont="1" applyFill="1" applyBorder="1" applyAlignment="1">
      <alignment horizontal="center"/>
    </xf>
    <xf numFmtId="0" fontId="4" fillId="0" borderId="0" xfId="0" applyFont="1" applyProtection="1">
      <protection locked="0"/>
    </xf>
    <xf numFmtId="0" fontId="5" fillId="2" borderId="0" xfId="0" applyFont="1" applyFill="1" applyProtection="1">
      <protection locked="0"/>
    </xf>
    <xf numFmtId="0" fontId="5" fillId="0" borderId="0" xfId="0" applyFont="1" applyFill="1" applyProtection="1">
      <protection locked="0"/>
    </xf>
    <xf numFmtId="0" fontId="3" fillId="0" borderId="0" xfId="0" applyFont="1" applyProtection="1">
      <protection locked="0"/>
    </xf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3" fontId="3" fillId="0" borderId="6" xfId="0" applyNumberFormat="1" applyFont="1" applyBorder="1" applyAlignment="1" applyProtection="1">
      <alignment horizontal="right"/>
      <protection locked="0"/>
    </xf>
    <xf numFmtId="3" fontId="3" fillId="0" borderId="30" xfId="0" applyNumberFormat="1" applyFont="1" applyBorder="1" applyAlignment="1" applyProtection="1">
      <alignment horizontal="right"/>
      <protection locked="0"/>
    </xf>
    <xf numFmtId="3" fontId="3" fillId="0" borderId="9" xfId="0" applyNumberFormat="1" applyFont="1" applyBorder="1" applyAlignment="1" applyProtection="1">
      <alignment horizontal="right"/>
      <protection locked="0"/>
    </xf>
    <xf numFmtId="0" fontId="3" fillId="2" borderId="0" xfId="0" applyFont="1" applyFill="1" applyProtection="1">
      <protection locked="0"/>
    </xf>
    <xf numFmtId="0" fontId="6" fillId="2" borderId="3" xfId="0" applyFont="1" applyFill="1" applyBorder="1" applyAlignment="1" applyProtection="1">
      <alignment horizontal="centerContinuous" wrapText="1"/>
      <protection locked="0"/>
    </xf>
    <xf numFmtId="3" fontId="3" fillId="0" borderId="6" xfId="0" applyNumberFormat="1" applyFont="1" applyBorder="1" applyProtection="1">
      <protection locked="0"/>
    </xf>
    <xf numFmtId="3" fontId="3" fillId="0" borderId="9" xfId="0" applyNumberFormat="1" applyFont="1" applyBorder="1" applyProtection="1">
      <protection locked="0"/>
    </xf>
    <xf numFmtId="3" fontId="3" fillId="0" borderId="0" xfId="0" applyNumberFormat="1" applyFont="1" applyBorder="1" applyProtection="1">
      <protection locked="0"/>
    </xf>
    <xf numFmtId="0" fontId="0" fillId="0" borderId="0" xfId="0" applyProtection="1">
      <protection locked="0"/>
    </xf>
    <xf numFmtId="0" fontId="1" fillId="0" borderId="0" xfId="0" applyFont="1" applyProtection="1">
      <protection locked="0"/>
    </xf>
    <xf numFmtId="0" fontId="3" fillId="0" borderId="0" xfId="0" applyFont="1" applyFill="1" applyProtection="1">
      <protection locked="0"/>
    </xf>
    <xf numFmtId="0" fontId="15" fillId="0" borderId="32" xfId="0" applyFont="1" applyFill="1" applyBorder="1" applyAlignment="1" applyProtection="1">
      <alignment horizontal="left" vertical="center"/>
      <protection locked="0"/>
    </xf>
    <xf numFmtId="0" fontId="15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1" fillId="0" borderId="0" xfId="0" applyFont="1" applyFill="1" applyProtection="1">
      <protection locked="0"/>
    </xf>
    <xf numFmtId="0" fontId="6" fillId="2" borderId="3" xfId="0" applyFont="1" applyFill="1" applyBorder="1" applyAlignment="1" applyProtection="1">
      <alignment horizontal="centerContinuous" vertical="center" wrapText="1"/>
      <protection locked="0"/>
    </xf>
    <xf numFmtId="3" fontId="3" fillId="0" borderId="0" xfId="0" applyNumberFormat="1" applyFont="1" applyBorder="1" applyAlignment="1" applyProtection="1">
      <alignment horizontal="right"/>
      <protection locked="0"/>
    </xf>
    <xf numFmtId="0" fontId="3" fillId="0" borderId="0" xfId="0" applyFont="1" applyBorder="1" applyProtection="1">
      <protection locked="0"/>
    </xf>
    <xf numFmtId="3" fontId="3" fillId="0" borderId="12" xfId="0" applyNumberFormat="1" applyFont="1" applyBorder="1" applyAlignment="1" applyProtection="1">
      <alignment horizontal="right"/>
      <protection locked="0"/>
    </xf>
    <xf numFmtId="0" fontId="3" fillId="0" borderId="0" xfId="0" applyFont="1" applyFill="1" applyBorder="1" applyProtection="1">
      <protection locked="0"/>
    </xf>
    <xf numFmtId="3" fontId="3" fillId="0" borderId="0" xfId="0" applyNumberFormat="1" applyFont="1" applyFill="1" applyBorder="1" applyProtection="1">
      <protection locked="0"/>
    </xf>
    <xf numFmtId="0" fontId="6" fillId="0" borderId="0" xfId="0" applyFont="1" applyFill="1" applyBorder="1" applyAlignment="1" applyProtection="1">
      <alignment horizontal="centerContinuous" vertical="center" wrapText="1"/>
      <protection locked="0"/>
    </xf>
    <xf numFmtId="3" fontId="3" fillId="0" borderId="0" xfId="0" applyNumberFormat="1" applyFont="1" applyFill="1" applyBorder="1" applyAlignment="1" applyProtection="1">
      <alignment horizontal="right"/>
      <protection locked="0"/>
    </xf>
  </cellXfs>
  <cellStyles count="1">
    <cellStyle name="Normální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CD016"/>
      <rgbColor rgb="00E48D06"/>
      <rgbColor rgb="00D81E04"/>
      <rgbColor rgb="00034A31"/>
      <rgbColor rgb="009AB7AD"/>
      <rgbColor rgb="00D9E4E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9AB7AD"/>
      <color rgb="FF034A3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38100</xdr:colOff>
      <xdr:row>21</xdr:row>
      <xdr:rowOff>123825</xdr:rowOff>
    </xdr:from>
    <xdr:to>
      <xdr:col>6</xdr:col>
      <xdr:colOff>28575</xdr:colOff>
      <xdr:row>26</xdr:row>
      <xdr:rowOff>9525</xdr:rowOff>
    </xdr:to>
    <xdr:sp macro="" textlink="">
      <xdr:nvSpPr>
        <xdr:cNvPr id="32790" name="Line 1"/>
        <xdr:cNvSpPr>
          <a:spLocks noChangeShapeType="1"/>
        </xdr:cNvSpPr>
      </xdr:nvSpPr>
      <xdr:spPr bwMode="auto">
        <a:xfrm flipH="1" flipV="1">
          <a:off x="5667375" y="4448175"/>
          <a:ext cx="866775" cy="838200"/>
        </a:xfrm>
        <a:prstGeom prst="line">
          <a:avLst/>
        </a:prstGeom>
        <a:noFill/>
        <a:ln w="9525">
          <a:solidFill>
            <a:srgbClr val="9AB7AD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38100</xdr:colOff>
      <xdr:row>17</xdr:row>
      <xdr:rowOff>104775</xdr:rowOff>
    </xdr:from>
    <xdr:to>
      <xdr:col>6</xdr:col>
      <xdr:colOff>9525</xdr:colOff>
      <xdr:row>21</xdr:row>
      <xdr:rowOff>190500</xdr:rowOff>
    </xdr:to>
    <xdr:sp macro="" textlink="">
      <xdr:nvSpPr>
        <xdr:cNvPr id="32791" name="Line 2"/>
        <xdr:cNvSpPr>
          <a:spLocks noChangeShapeType="1"/>
        </xdr:cNvSpPr>
      </xdr:nvSpPr>
      <xdr:spPr bwMode="auto">
        <a:xfrm flipH="1" flipV="1">
          <a:off x="5667375" y="3667125"/>
          <a:ext cx="847725" cy="847725"/>
        </a:xfrm>
        <a:prstGeom prst="line">
          <a:avLst/>
        </a:prstGeom>
        <a:noFill/>
        <a:ln w="9525">
          <a:solidFill>
            <a:srgbClr val="9AB7AD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14</xdr:row>
      <xdr:rowOff>142875</xdr:rowOff>
    </xdr:from>
    <xdr:to>
      <xdr:col>5</xdr:col>
      <xdr:colOff>266700</xdr:colOff>
      <xdr:row>18</xdr:row>
      <xdr:rowOff>9525</xdr:rowOff>
    </xdr:to>
    <xdr:sp macro="" textlink="">
      <xdr:nvSpPr>
        <xdr:cNvPr id="32792" name="Line 3"/>
        <xdr:cNvSpPr>
          <a:spLocks noChangeShapeType="1"/>
        </xdr:cNvSpPr>
      </xdr:nvSpPr>
      <xdr:spPr bwMode="auto">
        <a:xfrm flipH="1" flipV="1">
          <a:off x="5638800" y="2933700"/>
          <a:ext cx="866775" cy="828675"/>
        </a:xfrm>
        <a:prstGeom prst="line">
          <a:avLst/>
        </a:prstGeom>
        <a:noFill/>
        <a:ln w="9525">
          <a:solidFill>
            <a:srgbClr val="9AB7AD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38100</xdr:colOff>
      <xdr:row>21</xdr:row>
      <xdr:rowOff>123825</xdr:rowOff>
    </xdr:from>
    <xdr:to>
      <xdr:col>6</xdr:col>
      <xdr:colOff>28575</xdr:colOff>
      <xdr:row>26</xdr:row>
      <xdr:rowOff>9525</xdr:rowOff>
    </xdr:to>
    <xdr:sp macro="" textlink="">
      <xdr:nvSpPr>
        <xdr:cNvPr id="29847" name="Line 1"/>
        <xdr:cNvSpPr>
          <a:spLocks noChangeShapeType="1"/>
        </xdr:cNvSpPr>
      </xdr:nvSpPr>
      <xdr:spPr bwMode="auto">
        <a:xfrm flipH="1" flipV="1">
          <a:off x="5667375" y="4448175"/>
          <a:ext cx="866775" cy="838200"/>
        </a:xfrm>
        <a:prstGeom prst="line">
          <a:avLst/>
        </a:prstGeom>
        <a:noFill/>
        <a:ln w="9525">
          <a:solidFill>
            <a:srgbClr val="9AB7AD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38100</xdr:colOff>
      <xdr:row>17</xdr:row>
      <xdr:rowOff>104775</xdr:rowOff>
    </xdr:from>
    <xdr:to>
      <xdr:col>6</xdr:col>
      <xdr:colOff>9525</xdr:colOff>
      <xdr:row>21</xdr:row>
      <xdr:rowOff>190500</xdr:rowOff>
    </xdr:to>
    <xdr:sp macro="" textlink="">
      <xdr:nvSpPr>
        <xdr:cNvPr id="29848" name="Line 2"/>
        <xdr:cNvSpPr>
          <a:spLocks noChangeShapeType="1"/>
        </xdr:cNvSpPr>
      </xdr:nvSpPr>
      <xdr:spPr bwMode="auto">
        <a:xfrm flipH="1" flipV="1">
          <a:off x="5667375" y="3667125"/>
          <a:ext cx="847725" cy="847725"/>
        </a:xfrm>
        <a:prstGeom prst="line">
          <a:avLst/>
        </a:prstGeom>
        <a:noFill/>
        <a:ln w="9525">
          <a:solidFill>
            <a:srgbClr val="9AB7AD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14</xdr:row>
      <xdr:rowOff>142875</xdr:rowOff>
    </xdr:from>
    <xdr:to>
      <xdr:col>5</xdr:col>
      <xdr:colOff>266700</xdr:colOff>
      <xdr:row>18</xdr:row>
      <xdr:rowOff>9525</xdr:rowOff>
    </xdr:to>
    <xdr:sp macro="" textlink="">
      <xdr:nvSpPr>
        <xdr:cNvPr id="29849" name="Line 3"/>
        <xdr:cNvSpPr>
          <a:spLocks noChangeShapeType="1"/>
        </xdr:cNvSpPr>
      </xdr:nvSpPr>
      <xdr:spPr bwMode="auto">
        <a:xfrm flipH="1" flipV="1">
          <a:off x="5638800" y="2933700"/>
          <a:ext cx="866775" cy="828675"/>
        </a:xfrm>
        <a:prstGeom prst="line">
          <a:avLst/>
        </a:prstGeom>
        <a:noFill/>
        <a:ln w="9525">
          <a:solidFill>
            <a:srgbClr val="9AB7AD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38100</xdr:colOff>
      <xdr:row>21</xdr:row>
      <xdr:rowOff>123825</xdr:rowOff>
    </xdr:from>
    <xdr:to>
      <xdr:col>6</xdr:col>
      <xdr:colOff>28575</xdr:colOff>
      <xdr:row>26</xdr:row>
      <xdr:rowOff>9525</xdr:rowOff>
    </xdr:to>
    <xdr:sp macro="" textlink="">
      <xdr:nvSpPr>
        <xdr:cNvPr id="24961" name="Line 1"/>
        <xdr:cNvSpPr>
          <a:spLocks noChangeShapeType="1"/>
        </xdr:cNvSpPr>
      </xdr:nvSpPr>
      <xdr:spPr bwMode="auto">
        <a:xfrm flipH="1" flipV="1">
          <a:off x="5667375" y="4448175"/>
          <a:ext cx="866775" cy="838200"/>
        </a:xfrm>
        <a:prstGeom prst="line">
          <a:avLst/>
        </a:prstGeom>
        <a:noFill/>
        <a:ln w="9525">
          <a:solidFill>
            <a:srgbClr val="9AB7AD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38100</xdr:colOff>
      <xdr:row>17</xdr:row>
      <xdr:rowOff>104775</xdr:rowOff>
    </xdr:from>
    <xdr:to>
      <xdr:col>6</xdr:col>
      <xdr:colOff>9525</xdr:colOff>
      <xdr:row>21</xdr:row>
      <xdr:rowOff>190500</xdr:rowOff>
    </xdr:to>
    <xdr:sp macro="" textlink="">
      <xdr:nvSpPr>
        <xdr:cNvPr id="24962" name="Line 2"/>
        <xdr:cNvSpPr>
          <a:spLocks noChangeShapeType="1"/>
        </xdr:cNvSpPr>
      </xdr:nvSpPr>
      <xdr:spPr bwMode="auto">
        <a:xfrm flipH="1" flipV="1">
          <a:off x="5667375" y="3667125"/>
          <a:ext cx="847725" cy="847725"/>
        </a:xfrm>
        <a:prstGeom prst="line">
          <a:avLst/>
        </a:prstGeom>
        <a:noFill/>
        <a:ln w="9525">
          <a:solidFill>
            <a:srgbClr val="9AB7AD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14</xdr:row>
      <xdr:rowOff>142875</xdr:rowOff>
    </xdr:from>
    <xdr:to>
      <xdr:col>5</xdr:col>
      <xdr:colOff>266700</xdr:colOff>
      <xdr:row>18</xdr:row>
      <xdr:rowOff>9525</xdr:rowOff>
    </xdr:to>
    <xdr:sp macro="" textlink="">
      <xdr:nvSpPr>
        <xdr:cNvPr id="24963" name="Line 3"/>
        <xdr:cNvSpPr>
          <a:spLocks noChangeShapeType="1"/>
        </xdr:cNvSpPr>
      </xdr:nvSpPr>
      <xdr:spPr bwMode="auto">
        <a:xfrm flipH="1" flipV="1">
          <a:off x="5638800" y="2933700"/>
          <a:ext cx="866775" cy="828675"/>
        </a:xfrm>
        <a:prstGeom prst="line">
          <a:avLst/>
        </a:prstGeom>
        <a:noFill/>
        <a:ln w="9525">
          <a:solidFill>
            <a:srgbClr val="9AB7AD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38100</xdr:colOff>
      <xdr:row>21</xdr:row>
      <xdr:rowOff>123825</xdr:rowOff>
    </xdr:from>
    <xdr:to>
      <xdr:col>6</xdr:col>
      <xdr:colOff>28575</xdr:colOff>
      <xdr:row>26</xdr:row>
      <xdr:rowOff>9525</xdr:rowOff>
    </xdr:to>
    <xdr:sp macro="" textlink="">
      <xdr:nvSpPr>
        <xdr:cNvPr id="27904" name="Line 1"/>
        <xdr:cNvSpPr>
          <a:spLocks noChangeShapeType="1"/>
        </xdr:cNvSpPr>
      </xdr:nvSpPr>
      <xdr:spPr bwMode="auto">
        <a:xfrm flipH="1" flipV="1">
          <a:off x="5667375" y="4448175"/>
          <a:ext cx="866775" cy="838200"/>
        </a:xfrm>
        <a:prstGeom prst="line">
          <a:avLst/>
        </a:prstGeom>
        <a:noFill/>
        <a:ln w="9525">
          <a:solidFill>
            <a:srgbClr val="9AB7AD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38100</xdr:colOff>
      <xdr:row>17</xdr:row>
      <xdr:rowOff>104775</xdr:rowOff>
    </xdr:from>
    <xdr:to>
      <xdr:col>6</xdr:col>
      <xdr:colOff>9525</xdr:colOff>
      <xdr:row>21</xdr:row>
      <xdr:rowOff>190500</xdr:rowOff>
    </xdr:to>
    <xdr:sp macro="" textlink="">
      <xdr:nvSpPr>
        <xdr:cNvPr id="27905" name="Line 2"/>
        <xdr:cNvSpPr>
          <a:spLocks noChangeShapeType="1"/>
        </xdr:cNvSpPr>
      </xdr:nvSpPr>
      <xdr:spPr bwMode="auto">
        <a:xfrm flipH="1" flipV="1">
          <a:off x="5667375" y="3667125"/>
          <a:ext cx="847725" cy="847725"/>
        </a:xfrm>
        <a:prstGeom prst="line">
          <a:avLst/>
        </a:prstGeom>
        <a:noFill/>
        <a:ln w="9525">
          <a:solidFill>
            <a:srgbClr val="9AB7AD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14</xdr:row>
      <xdr:rowOff>142875</xdr:rowOff>
    </xdr:from>
    <xdr:to>
      <xdr:col>5</xdr:col>
      <xdr:colOff>266700</xdr:colOff>
      <xdr:row>18</xdr:row>
      <xdr:rowOff>9525</xdr:rowOff>
    </xdr:to>
    <xdr:sp macro="" textlink="">
      <xdr:nvSpPr>
        <xdr:cNvPr id="27906" name="Line 3"/>
        <xdr:cNvSpPr>
          <a:spLocks noChangeShapeType="1"/>
        </xdr:cNvSpPr>
      </xdr:nvSpPr>
      <xdr:spPr bwMode="auto">
        <a:xfrm flipH="1" flipV="1">
          <a:off x="5638800" y="2933700"/>
          <a:ext cx="866775" cy="828675"/>
        </a:xfrm>
        <a:prstGeom prst="line">
          <a:avLst/>
        </a:prstGeom>
        <a:noFill/>
        <a:ln w="9525">
          <a:solidFill>
            <a:srgbClr val="9AB7AD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38100</xdr:colOff>
      <xdr:row>21</xdr:row>
      <xdr:rowOff>123825</xdr:rowOff>
    </xdr:from>
    <xdr:to>
      <xdr:col>6</xdr:col>
      <xdr:colOff>28575</xdr:colOff>
      <xdr:row>26</xdr:row>
      <xdr:rowOff>9525</xdr:rowOff>
    </xdr:to>
    <xdr:sp macro="" textlink="">
      <xdr:nvSpPr>
        <xdr:cNvPr id="25856" name="Line 1"/>
        <xdr:cNvSpPr>
          <a:spLocks noChangeShapeType="1"/>
        </xdr:cNvSpPr>
      </xdr:nvSpPr>
      <xdr:spPr bwMode="auto">
        <a:xfrm flipH="1" flipV="1">
          <a:off x="5667375" y="4448175"/>
          <a:ext cx="866775" cy="838200"/>
        </a:xfrm>
        <a:prstGeom prst="line">
          <a:avLst/>
        </a:prstGeom>
        <a:noFill/>
        <a:ln w="9525">
          <a:solidFill>
            <a:srgbClr val="9AB7AD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38100</xdr:colOff>
      <xdr:row>17</xdr:row>
      <xdr:rowOff>104775</xdr:rowOff>
    </xdr:from>
    <xdr:to>
      <xdr:col>6</xdr:col>
      <xdr:colOff>9525</xdr:colOff>
      <xdr:row>21</xdr:row>
      <xdr:rowOff>190500</xdr:rowOff>
    </xdr:to>
    <xdr:sp macro="" textlink="">
      <xdr:nvSpPr>
        <xdr:cNvPr id="25857" name="Line 2"/>
        <xdr:cNvSpPr>
          <a:spLocks noChangeShapeType="1"/>
        </xdr:cNvSpPr>
      </xdr:nvSpPr>
      <xdr:spPr bwMode="auto">
        <a:xfrm flipH="1" flipV="1">
          <a:off x="5667375" y="3667125"/>
          <a:ext cx="847725" cy="847725"/>
        </a:xfrm>
        <a:prstGeom prst="line">
          <a:avLst/>
        </a:prstGeom>
        <a:noFill/>
        <a:ln w="9525">
          <a:solidFill>
            <a:srgbClr val="9AB7AD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14</xdr:row>
      <xdr:rowOff>142875</xdr:rowOff>
    </xdr:from>
    <xdr:to>
      <xdr:col>5</xdr:col>
      <xdr:colOff>266700</xdr:colOff>
      <xdr:row>18</xdr:row>
      <xdr:rowOff>9525</xdr:rowOff>
    </xdr:to>
    <xdr:sp macro="" textlink="">
      <xdr:nvSpPr>
        <xdr:cNvPr id="25858" name="Line 3"/>
        <xdr:cNvSpPr>
          <a:spLocks noChangeShapeType="1"/>
        </xdr:cNvSpPr>
      </xdr:nvSpPr>
      <xdr:spPr bwMode="auto">
        <a:xfrm flipH="1" flipV="1">
          <a:off x="5638800" y="2933700"/>
          <a:ext cx="866775" cy="828675"/>
        </a:xfrm>
        <a:prstGeom prst="line">
          <a:avLst/>
        </a:prstGeom>
        <a:noFill/>
        <a:ln w="9525">
          <a:solidFill>
            <a:srgbClr val="9AB7AD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</xdr:colOff>
      <xdr:row>9</xdr:row>
      <xdr:rowOff>0</xdr:rowOff>
    </xdr:from>
    <xdr:to>
      <xdr:col>5</xdr:col>
      <xdr:colOff>266700</xdr:colOff>
      <xdr:row>12</xdr:row>
      <xdr:rowOff>9525</xdr:rowOff>
    </xdr:to>
    <xdr:sp macro="" textlink="">
      <xdr:nvSpPr>
        <xdr:cNvPr id="28756" name="Line 3"/>
        <xdr:cNvSpPr>
          <a:spLocks noChangeShapeType="1"/>
        </xdr:cNvSpPr>
      </xdr:nvSpPr>
      <xdr:spPr bwMode="auto">
        <a:xfrm flipH="1" flipV="1">
          <a:off x="5638800" y="1885950"/>
          <a:ext cx="866775" cy="581025"/>
        </a:xfrm>
        <a:prstGeom prst="line">
          <a:avLst/>
        </a:prstGeom>
        <a:noFill/>
        <a:ln w="9525">
          <a:solidFill>
            <a:srgbClr val="9AB7AD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9"/>
  </sheetPr>
  <dimension ref="A1:U47"/>
  <sheetViews>
    <sheetView tabSelected="1" zoomScale="75" zoomScaleNormal="75" zoomScaleSheetLayoutView="75" workbookViewId="0">
      <selection activeCell="D11" sqref="D11"/>
    </sheetView>
  </sheetViews>
  <sheetFormatPr defaultRowHeight="12.75" x14ac:dyDescent="0.2"/>
  <cols>
    <col min="1" max="1" width="5" customWidth="1"/>
    <col min="2" max="2" width="1.5703125" customWidth="1"/>
    <col min="3" max="3" width="7.28515625" customWidth="1"/>
    <col min="4" max="4" width="12.7109375" customWidth="1"/>
    <col min="5" max="5" width="17.42578125" customWidth="1"/>
    <col min="6" max="7" width="7.85546875" customWidth="1"/>
    <col min="8" max="8" width="7.7109375" customWidth="1"/>
    <col min="9" max="9" width="8" customWidth="1"/>
    <col min="10" max="10" width="21" customWidth="1"/>
    <col min="11" max="11" width="7.85546875" customWidth="1"/>
    <col min="12" max="12" width="24.5703125" customWidth="1"/>
    <col min="13" max="13" width="6.42578125" customWidth="1"/>
    <col min="14" max="14" width="25" customWidth="1"/>
    <col min="15" max="15" width="3.5703125" customWidth="1"/>
  </cols>
  <sheetData>
    <row r="1" spans="1:21" ht="13.5" thickBot="1" x14ac:dyDescent="0.25"/>
    <row r="2" spans="1:21" ht="7.5" customHeight="1" thickTop="1" x14ac:dyDescent="0.2">
      <c r="A2" s="7"/>
      <c r="B2" s="77"/>
      <c r="C2" s="78"/>
      <c r="D2" s="78"/>
      <c r="E2" s="78"/>
      <c r="F2" s="79"/>
      <c r="G2" s="80"/>
      <c r="H2" s="81"/>
      <c r="I2" s="82"/>
      <c r="J2" s="78"/>
      <c r="K2" s="78"/>
      <c r="L2" s="78"/>
      <c r="M2" s="83"/>
      <c r="N2" s="7"/>
      <c r="O2" s="7"/>
      <c r="P2" s="7"/>
      <c r="Q2" s="7"/>
      <c r="R2" s="7"/>
      <c r="S2" s="7"/>
      <c r="T2" s="7"/>
      <c r="U2" s="8"/>
    </row>
    <row r="3" spans="1:21" ht="18" x14ac:dyDescent="0.25">
      <c r="A3" s="7"/>
      <c r="B3" s="97"/>
      <c r="C3" s="60"/>
      <c r="D3" s="60"/>
      <c r="E3" s="60"/>
      <c r="F3" s="84" t="s">
        <v>101</v>
      </c>
      <c r="G3" s="85"/>
      <c r="H3" s="85"/>
      <c r="I3" s="86"/>
      <c r="J3" s="61"/>
      <c r="K3" s="61"/>
      <c r="L3" s="61"/>
      <c r="M3" s="87"/>
      <c r="N3" s="7"/>
      <c r="O3" s="7"/>
      <c r="P3" s="7"/>
      <c r="Q3" s="7"/>
      <c r="R3" s="7"/>
      <c r="S3" s="7"/>
      <c r="T3" s="7"/>
      <c r="U3" s="8"/>
    </row>
    <row r="4" spans="1:21" ht="14.25" x14ac:dyDescent="0.2">
      <c r="A4" s="7"/>
      <c r="B4" s="88"/>
      <c r="C4" s="10"/>
      <c r="D4" s="10"/>
      <c r="E4" s="10"/>
      <c r="F4" s="10"/>
      <c r="G4" s="10"/>
      <c r="H4" s="10"/>
      <c r="I4" s="10"/>
      <c r="J4" s="10"/>
      <c r="K4" s="10"/>
      <c r="L4" s="10"/>
      <c r="M4" s="89"/>
      <c r="N4" s="7"/>
      <c r="O4" s="7"/>
      <c r="P4" s="7"/>
      <c r="Q4" s="7"/>
      <c r="R4" s="7"/>
      <c r="S4" s="7"/>
      <c r="T4" s="7"/>
      <c r="U4" s="8"/>
    </row>
    <row r="5" spans="1:21" ht="14.25" x14ac:dyDescent="0.2">
      <c r="A5" s="14"/>
      <c r="B5" s="90"/>
      <c r="C5" s="91" t="s">
        <v>119</v>
      </c>
      <c r="D5" s="91"/>
      <c r="E5" s="91"/>
      <c r="F5" s="91"/>
      <c r="G5" s="91"/>
      <c r="H5" s="91"/>
      <c r="I5" s="91"/>
      <c r="J5" s="91"/>
      <c r="K5" s="91"/>
      <c r="L5" s="91"/>
      <c r="M5" s="92"/>
      <c r="N5" s="14"/>
      <c r="O5" s="14"/>
      <c r="P5" s="14"/>
      <c r="Q5" s="14"/>
      <c r="R5" s="14"/>
      <c r="S5" s="14"/>
      <c r="T5" s="7"/>
      <c r="U5" s="8"/>
    </row>
    <row r="6" spans="1:21" ht="14.25" x14ac:dyDescent="0.2">
      <c r="A6" s="14"/>
      <c r="B6" s="90"/>
      <c r="C6" s="91" t="s">
        <v>291</v>
      </c>
      <c r="D6" s="91"/>
      <c r="E6" s="91"/>
      <c r="F6" s="91"/>
      <c r="G6" s="91"/>
      <c r="H6" s="91"/>
      <c r="I6" s="91"/>
      <c r="J6" s="91"/>
      <c r="K6" s="91"/>
      <c r="L6" s="91"/>
      <c r="M6" s="92"/>
      <c r="N6" s="14"/>
      <c r="O6" s="14"/>
      <c r="P6" s="14"/>
      <c r="Q6" s="14"/>
      <c r="R6" s="14"/>
      <c r="S6" s="14"/>
      <c r="T6" s="7"/>
      <c r="U6" s="8"/>
    </row>
    <row r="7" spans="1:21" ht="14.25" x14ac:dyDescent="0.2">
      <c r="A7" s="14"/>
      <c r="B7" s="90"/>
      <c r="C7" s="91"/>
      <c r="D7" s="91"/>
      <c r="E7" s="91"/>
      <c r="F7" s="91"/>
      <c r="G7" s="91"/>
      <c r="H7" s="91"/>
      <c r="I7" s="91"/>
      <c r="J7" s="91"/>
      <c r="K7" s="91"/>
      <c r="L7" s="91"/>
      <c r="M7" s="92"/>
      <c r="N7" s="14"/>
      <c r="O7" s="14"/>
      <c r="P7" s="14"/>
      <c r="Q7" s="14"/>
      <c r="R7" s="14"/>
      <c r="S7" s="14"/>
      <c r="T7" s="7"/>
      <c r="U7" s="8"/>
    </row>
    <row r="8" spans="1:21" ht="14.25" x14ac:dyDescent="0.2">
      <c r="A8" s="14"/>
      <c r="B8" s="90"/>
      <c r="C8" s="91" t="s">
        <v>294</v>
      </c>
      <c r="D8" s="91"/>
      <c r="E8" s="91"/>
      <c r="F8" s="91"/>
      <c r="G8" s="91"/>
      <c r="H8" s="91"/>
      <c r="I8" s="91"/>
      <c r="J8" s="91"/>
      <c r="K8" s="91"/>
      <c r="L8" s="91"/>
      <c r="M8" s="92"/>
      <c r="N8" s="14"/>
      <c r="O8" s="14"/>
      <c r="P8" s="14"/>
      <c r="Q8" s="14"/>
      <c r="R8" s="14"/>
      <c r="S8" s="14"/>
      <c r="T8" s="7"/>
      <c r="U8" s="8"/>
    </row>
    <row r="9" spans="1:21" ht="14.25" x14ac:dyDescent="0.2">
      <c r="A9" s="14"/>
      <c r="B9" s="90"/>
      <c r="C9" s="76" t="s">
        <v>292</v>
      </c>
      <c r="D9" s="31"/>
      <c r="E9" s="31"/>
      <c r="F9" s="31"/>
      <c r="G9" s="31"/>
      <c r="H9" s="31"/>
      <c r="I9" s="31"/>
      <c r="J9" s="31"/>
      <c r="K9" s="31"/>
      <c r="L9" s="31"/>
      <c r="M9" s="93"/>
      <c r="N9" s="34"/>
      <c r="O9" s="34"/>
      <c r="P9" s="34"/>
      <c r="Q9" s="14"/>
      <c r="R9" s="14"/>
      <c r="S9" s="14"/>
      <c r="T9" s="7"/>
      <c r="U9" s="8"/>
    </row>
    <row r="10" spans="1:21" ht="14.25" x14ac:dyDescent="0.2">
      <c r="A10" s="14"/>
      <c r="B10" s="90"/>
      <c r="C10" s="76" t="s">
        <v>293</v>
      </c>
      <c r="D10" s="31"/>
      <c r="E10" s="31"/>
      <c r="F10" s="31"/>
      <c r="G10" s="31"/>
      <c r="H10" s="31"/>
      <c r="I10" s="31"/>
      <c r="J10" s="31"/>
      <c r="K10" s="31"/>
      <c r="L10" s="31"/>
      <c r="M10" s="93"/>
      <c r="N10" s="34"/>
      <c r="O10" s="34"/>
      <c r="P10" s="34"/>
      <c r="Q10" s="14"/>
      <c r="R10" s="14"/>
      <c r="S10" s="14"/>
      <c r="T10" s="7"/>
      <c r="U10" s="8"/>
    </row>
    <row r="11" spans="1:21" ht="14.25" x14ac:dyDescent="0.2">
      <c r="A11" s="14"/>
      <c r="B11" s="90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2"/>
      <c r="N11" s="14"/>
      <c r="O11" s="14"/>
      <c r="P11" s="14"/>
      <c r="Q11" s="14"/>
      <c r="R11" s="14"/>
      <c r="S11" s="14"/>
      <c r="T11" s="7"/>
      <c r="U11" s="8"/>
    </row>
    <row r="12" spans="1:21" ht="14.25" x14ac:dyDescent="0.2">
      <c r="A12" s="14"/>
      <c r="B12" s="90"/>
      <c r="C12" s="94" t="s">
        <v>65</v>
      </c>
      <c r="D12" s="94"/>
      <c r="E12" s="91"/>
      <c r="F12" s="91"/>
      <c r="G12" s="91"/>
      <c r="H12" s="91"/>
      <c r="I12" s="91"/>
      <c r="J12" s="91"/>
      <c r="K12" s="91"/>
      <c r="L12" s="91"/>
      <c r="M12" s="92"/>
      <c r="N12" s="14"/>
      <c r="O12" s="14"/>
      <c r="P12" s="14"/>
      <c r="Q12" s="14"/>
      <c r="R12" s="14"/>
      <c r="S12" s="14"/>
      <c r="T12" s="7"/>
      <c r="U12" s="8"/>
    </row>
    <row r="13" spans="1:21" ht="14.25" x14ac:dyDescent="0.2">
      <c r="A13" s="14"/>
      <c r="B13" s="90"/>
      <c r="C13" s="94" t="s">
        <v>98</v>
      </c>
      <c r="D13" s="94"/>
      <c r="E13" s="91"/>
      <c r="F13" s="91"/>
      <c r="G13" s="91"/>
      <c r="H13" s="91"/>
      <c r="I13" s="91"/>
      <c r="J13" s="107" t="s">
        <v>93</v>
      </c>
      <c r="K13" s="91" t="s">
        <v>99</v>
      </c>
      <c r="L13" s="108" t="s">
        <v>120</v>
      </c>
      <c r="M13" s="95"/>
      <c r="O13" s="14"/>
      <c r="P13" s="14"/>
      <c r="Q13" s="14"/>
      <c r="R13" s="14"/>
      <c r="S13" s="14"/>
      <c r="T13" s="7"/>
      <c r="U13" s="8"/>
    </row>
    <row r="14" spans="1:21" ht="14.25" x14ac:dyDescent="0.2">
      <c r="A14" s="14"/>
      <c r="B14" s="90"/>
      <c r="C14" s="94" t="s">
        <v>177</v>
      </c>
      <c r="D14" s="94"/>
      <c r="E14" s="91"/>
      <c r="F14" s="91"/>
      <c r="G14" s="91"/>
      <c r="H14" s="91"/>
      <c r="I14" s="91"/>
      <c r="J14" s="91"/>
      <c r="K14" s="91"/>
      <c r="L14" s="91"/>
      <c r="M14" s="92"/>
      <c r="N14" s="14"/>
      <c r="O14" s="14"/>
      <c r="P14" s="14"/>
      <c r="Q14" s="14"/>
      <c r="R14" s="14"/>
      <c r="S14" s="14"/>
      <c r="T14" s="7"/>
      <c r="U14" s="8"/>
    </row>
    <row r="15" spans="1:21" ht="14.25" x14ac:dyDescent="0.2">
      <c r="A15" s="14"/>
      <c r="B15" s="90"/>
      <c r="C15" s="94" t="s">
        <v>121</v>
      </c>
      <c r="D15" s="94"/>
      <c r="E15" s="91"/>
      <c r="F15" s="91"/>
      <c r="G15" s="91"/>
      <c r="H15" s="91"/>
      <c r="I15" s="91"/>
      <c r="J15" s="91"/>
      <c r="K15" s="91"/>
      <c r="L15" s="91"/>
      <c r="M15" s="92"/>
      <c r="N15" s="14"/>
      <c r="O15" s="14"/>
      <c r="P15" s="14"/>
      <c r="Q15" s="14"/>
      <c r="R15" s="14"/>
      <c r="S15" s="14"/>
      <c r="T15" s="7"/>
      <c r="U15" s="8"/>
    </row>
    <row r="16" spans="1:21" ht="14.25" x14ac:dyDescent="0.2">
      <c r="A16" s="14"/>
      <c r="B16" s="90"/>
      <c r="C16" s="94" t="s">
        <v>164</v>
      </c>
      <c r="D16" s="94"/>
      <c r="E16" s="91"/>
      <c r="F16" s="91"/>
      <c r="G16" s="91"/>
      <c r="H16" s="91"/>
      <c r="I16" s="91"/>
      <c r="J16" s="91"/>
      <c r="K16" s="91"/>
      <c r="L16" s="91"/>
      <c r="M16" s="92"/>
      <c r="N16" s="14"/>
      <c r="O16" s="14"/>
      <c r="P16" s="14"/>
      <c r="Q16" s="14"/>
      <c r="R16" s="14"/>
      <c r="S16" s="14"/>
      <c r="T16" s="7"/>
      <c r="U16" s="8"/>
    </row>
    <row r="17" spans="1:21" ht="14.25" x14ac:dyDescent="0.2">
      <c r="A17" s="14"/>
      <c r="B17" s="90"/>
      <c r="C17" s="94" t="s">
        <v>100</v>
      </c>
      <c r="D17" s="96" t="s">
        <v>66</v>
      </c>
      <c r="E17" s="91"/>
      <c r="F17" s="91"/>
      <c r="G17" s="91"/>
      <c r="H17" s="91"/>
      <c r="I17" s="91"/>
      <c r="J17" s="91"/>
      <c r="K17" s="91"/>
      <c r="L17" s="91"/>
      <c r="M17" s="92"/>
      <c r="N17" s="14"/>
      <c r="O17" s="14"/>
      <c r="P17" s="14"/>
      <c r="Q17" s="14"/>
      <c r="R17" s="14"/>
      <c r="S17" s="14"/>
      <c r="T17" s="7"/>
      <c r="U17" s="8"/>
    </row>
    <row r="18" spans="1:21" ht="14.25" x14ac:dyDescent="0.2">
      <c r="A18" s="14"/>
      <c r="B18" s="90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2"/>
      <c r="N18" s="14"/>
      <c r="O18" s="14"/>
      <c r="P18" s="14"/>
      <c r="Q18" s="14"/>
      <c r="R18" s="14"/>
      <c r="S18" s="14"/>
      <c r="T18" s="7"/>
      <c r="U18" s="8"/>
    </row>
    <row r="19" spans="1:21" ht="15" thickBot="1" x14ac:dyDescent="0.25">
      <c r="A19" s="14"/>
      <c r="B19" s="98"/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100"/>
      <c r="N19" s="14"/>
      <c r="O19" s="14"/>
      <c r="P19" s="14"/>
      <c r="Q19" s="14"/>
      <c r="R19" s="14"/>
      <c r="S19" s="14"/>
      <c r="T19" s="7"/>
      <c r="U19" s="8"/>
    </row>
    <row r="20" spans="1:21" ht="15" thickTop="1" x14ac:dyDescent="0.2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7"/>
      <c r="U20" s="8"/>
    </row>
    <row r="21" spans="1:21" ht="14.25" x14ac:dyDescent="0.2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7"/>
      <c r="U21" s="8"/>
    </row>
    <row r="22" spans="1:21" ht="14.25" x14ac:dyDescent="0.2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7"/>
      <c r="U22" s="8"/>
    </row>
    <row r="23" spans="1:21" ht="14.25" x14ac:dyDescent="0.2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7"/>
      <c r="U23" s="8"/>
    </row>
    <row r="24" spans="1:21" ht="14.25" x14ac:dyDescent="0.2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7"/>
      <c r="U24" s="8"/>
    </row>
    <row r="25" spans="1:21" ht="14.25" x14ac:dyDescent="0.2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7"/>
      <c r="U25" s="8"/>
    </row>
    <row r="26" spans="1:21" ht="14.25" x14ac:dyDescent="0.2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7"/>
      <c r="U26" s="8"/>
    </row>
    <row r="27" spans="1:21" ht="14.25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27"/>
      <c r="K27" s="14"/>
      <c r="L27" s="14"/>
      <c r="M27" s="14"/>
      <c r="N27" s="14"/>
      <c r="O27" s="14"/>
      <c r="P27" s="14"/>
      <c r="Q27" s="14"/>
      <c r="R27" s="14"/>
      <c r="S27" s="14"/>
      <c r="T27" s="7"/>
      <c r="U27" s="8"/>
    </row>
    <row r="28" spans="1:21" ht="14.25" x14ac:dyDescent="0.2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7"/>
      <c r="U28" s="8"/>
    </row>
    <row r="29" spans="1:21" ht="14.25" x14ac:dyDescent="0.2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8"/>
    </row>
    <row r="30" spans="1:21" ht="14.25" x14ac:dyDescent="0.2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8"/>
    </row>
    <row r="31" spans="1:21" ht="14.25" x14ac:dyDescent="0.2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8"/>
    </row>
    <row r="32" spans="1:21" ht="14.25" x14ac:dyDescent="0.2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8"/>
    </row>
    <row r="33" spans="1:21" ht="14.25" x14ac:dyDescent="0.2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8"/>
    </row>
    <row r="34" spans="1:21" ht="14.25" x14ac:dyDescent="0.2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8"/>
    </row>
    <row r="35" spans="1:21" ht="14.25" x14ac:dyDescent="0.2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8"/>
    </row>
    <row r="36" spans="1:21" ht="14.25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8"/>
    </row>
    <row r="37" spans="1:21" ht="14.25" x14ac:dyDescent="0.2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8"/>
    </row>
    <row r="38" spans="1:21" ht="14.25" x14ac:dyDescent="0.2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8"/>
    </row>
    <row r="39" spans="1:21" ht="14.25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</row>
    <row r="40" spans="1:21" ht="14.25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</row>
    <row r="41" spans="1:21" ht="14.25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</row>
    <row r="42" spans="1:21" ht="14.25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</row>
    <row r="43" spans="1:21" ht="14.25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1:21" ht="14.25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</row>
    <row r="45" spans="1:21" ht="14.25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  <row r="46" spans="1:21" ht="14.25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</row>
    <row r="47" spans="1:21" ht="14.25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</row>
  </sheetData>
  <sheetProtection algorithmName="SHA-512" hashValue="h5wC9ec615tb9FmMZwnVPwg5ABVHWG+edXi1TbAtKnEK8aEVuHMGlEdPlw2tfrEqGZRvQDHAUWzG6Sq/bEl3rg==" saltValue="jHf4G3hN9xWLzGSUY0K+yg==" spinCount="100000" sheet="1" objects="1" scenarios="1"/>
  <phoneticPr fontId="0" type="noConversion"/>
  <pageMargins left="0.78740157499999996" right="0.78740157499999996" top="0.984251969" bottom="0.984251969" header="0.4921259845" footer="0.4921259845"/>
  <pageSetup paperSize="9" scale="96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6"/>
  </sheetPr>
  <dimension ref="A1:CU381"/>
  <sheetViews>
    <sheetView zoomScale="75" zoomScaleNormal="75" workbookViewId="0"/>
  </sheetViews>
  <sheetFormatPr defaultRowHeight="12.75" x14ac:dyDescent="0.2"/>
  <cols>
    <col min="1" max="1" width="2.28515625" customWidth="1"/>
    <col min="2" max="2" width="57.5703125" customWidth="1"/>
    <col min="3" max="3" width="8.7109375" customWidth="1"/>
    <col min="4" max="4" width="15.85546875" style="182" customWidth="1"/>
    <col min="5" max="5" width="9.140625" style="182"/>
    <col min="6" max="6" width="4" customWidth="1"/>
    <col min="7" max="7" width="45.7109375" customWidth="1"/>
    <col min="8" max="8" width="14.140625" customWidth="1"/>
    <col min="9" max="9" width="12.7109375" customWidth="1"/>
    <col min="10" max="10" width="11.85546875" customWidth="1"/>
    <col min="11" max="11" width="18.28515625" customWidth="1"/>
  </cols>
  <sheetData>
    <row r="1" spans="1:99" x14ac:dyDescent="0.2">
      <c r="A1" s="8"/>
      <c r="B1" s="8"/>
      <c r="C1" s="8"/>
      <c r="D1" s="169"/>
      <c r="E1" s="169"/>
      <c r="F1" s="8"/>
      <c r="G1" s="8"/>
      <c r="H1" s="8"/>
      <c r="I1" s="8"/>
      <c r="J1" s="8"/>
      <c r="K1" s="8"/>
      <c r="L1" s="8"/>
    </row>
    <row r="2" spans="1:99" ht="14.25" x14ac:dyDescent="0.2">
      <c r="A2" s="8"/>
      <c r="B2" s="29" t="s">
        <v>155</v>
      </c>
      <c r="C2" s="13"/>
      <c r="D2" s="177"/>
      <c r="E2" s="172"/>
      <c r="F2" s="13"/>
      <c r="G2" s="29" t="s">
        <v>151</v>
      </c>
      <c r="H2" s="13"/>
      <c r="I2" s="13"/>
      <c r="J2" s="7"/>
      <c r="K2" s="7"/>
      <c r="L2" s="7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</row>
    <row r="3" spans="1:99" s="74" customFormat="1" ht="15" thickBot="1" x14ac:dyDescent="0.25">
      <c r="A3" s="11"/>
      <c r="B3" s="63"/>
      <c r="C3" s="9"/>
      <c r="D3" s="184"/>
      <c r="E3" s="184"/>
      <c r="F3" s="9"/>
      <c r="G3" s="63"/>
      <c r="H3" s="9"/>
      <c r="I3" s="9"/>
      <c r="J3" s="9"/>
      <c r="K3" s="9"/>
      <c r="L3" s="9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</row>
    <row r="4" spans="1:99" ht="7.5" customHeight="1" thickTop="1" thickBot="1" x14ac:dyDescent="0.25">
      <c r="A4" s="8"/>
      <c r="B4" s="7"/>
      <c r="C4" s="7"/>
      <c r="D4" s="172"/>
      <c r="E4" s="172"/>
      <c r="F4" s="68"/>
      <c r="G4" s="69"/>
      <c r="H4" s="70"/>
      <c r="I4" s="71"/>
      <c r="J4" s="7"/>
      <c r="K4" s="7"/>
      <c r="L4" s="7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</row>
    <row r="5" spans="1:99" ht="42" customHeight="1" thickTop="1" x14ac:dyDescent="0.2">
      <c r="A5" s="8"/>
      <c r="B5" s="15" t="s">
        <v>26</v>
      </c>
      <c r="C5" s="16" t="s">
        <v>27</v>
      </c>
      <c r="D5" s="189" t="s">
        <v>67</v>
      </c>
      <c r="E5" s="172"/>
      <c r="F5" s="54" t="s">
        <v>50</v>
      </c>
      <c r="G5" s="67" t="s">
        <v>46</v>
      </c>
      <c r="H5" s="75" t="s">
        <v>47</v>
      </c>
      <c r="I5" s="56" t="s">
        <v>53</v>
      </c>
      <c r="J5" s="7"/>
      <c r="K5" s="7"/>
      <c r="L5" s="7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</row>
    <row r="6" spans="1:99" ht="14.25" x14ac:dyDescent="0.2">
      <c r="A6" s="8"/>
      <c r="B6" s="17" t="s">
        <v>140</v>
      </c>
      <c r="C6" s="18" t="s">
        <v>68</v>
      </c>
      <c r="D6" s="174"/>
      <c r="E6" s="172"/>
      <c r="F6" s="24">
        <v>1</v>
      </c>
      <c r="G6" s="21" t="s">
        <v>87</v>
      </c>
      <c r="H6" s="105" t="e">
        <f>((D20-D22)/(D6+D7+D8+D9+D10+D11+D12+D13))*100</f>
        <v>#DIV/0!</v>
      </c>
      <c r="I6" s="25">
        <f>IF((D6+D7+D8+D9+D10+D11+D12+D13)=0,0,IF((H6)&lt;=0,0,IF(H6&lt;1.5,1,IF(H6&gt;3,3,2))))</f>
        <v>0</v>
      </c>
      <c r="J6" s="10"/>
      <c r="K6" s="10"/>
      <c r="L6" s="10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</row>
    <row r="7" spans="1:99" ht="14.25" x14ac:dyDescent="0.2">
      <c r="A7" s="8"/>
      <c r="B7" s="104" t="s">
        <v>113</v>
      </c>
      <c r="C7" s="103"/>
      <c r="D7" s="174"/>
      <c r="E7" s="172"/>
      <c r="F7" s="24">
        <v>2</v>
      </c>
      <c r="G7" s="21" t="s">
        <v>88</v>
      </c>
      <c r="H7" s="105" t="e">
        <f>((D20-D22)/((D6+D7+D8+D9+D10+D11+D12+D13)-(D14+D15)))*100</f>
        <v>#DIV/0!</v>
      </c>
      <c r="I7" s="106">
        <f>IF(AND((D20-D22)&lt;0,(D6+D7+D8+D9+D10+D11+D12+D13-D14-D15)&lt;0),0,IF(D6+D7+D8+D9+D10+D11+D12+D13-D14-D15&lt;=0,0,IF((H7)&lt;=0,0,IF(H7&lt;1.7,1,IF(H7&gt;4,3,2)))))</f>
        <v>0</v>
      </c>
      <c r="J7" s="10"/>
      <c r="K7" s="10"/>
      <c r="L7" s="10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</row>
    <row r="8" spans="1:99" ht="14.25" x14ac:dyDescent="0.2">
      <c r="A8" s="8"/>
      <c r="B8" s="17" t="s">
        <v>76</v>
      </c>
      <c r="C8" s="18" t="s">
        <v>69</v>
      </c>
      <c r="D8" s="174"/>
      <c r="E8" s="172"/>
      <c r="F8" s="24">
        <v>3</v>
      </c>
      <c r="G8" s="21" t="s">
        <v>25</v>
      </c>
      <c r="H8" s="105" t="e">
        <f>((D14+D15)/(D6+D7+D8+D9+D10+D11+D12+D13))*100</f>
        <v>#DIV/0!</v>
      </c>
      <c r="I8" s="106">
        <f>IF((D6+D7+D8+D9+D10+D11+D12+D13)=0,0,IF((H8)&gt;=100,0,IF(H8&lt;30,3,IF(H8&gt;50,1,2))))</f>
        <v>0</v>
      </c>
      <c r="J8" s="10"/>
      <c r="K8" s="10"/>
      <c r="L8" s="10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</row>
    <row r="9" spans="1:99" ht="14.25" x14ac:dyDescent="0.2">
      <c r="A9" s="8"/>
      <c r="B9" s="17" t="s">
        <v>77</v>
      </c>
      <c r="C9" s="18" t="s">
        <v>70</v>
      </c>
      <c r="D9" s="174"/>
      <c r="E9" s="172"/>
      <c r="F9" s="24">
        <v>4</v>
      </c>
      <c r="G9" s="21" t="s">
        <v>107</v>
      </c>
      <c r="H9" s="105" t="e">
        <f>((D6+D7+D8+D9+D10+D11+D12+D13)-(D14+D15))/(D6+D7)</f>
        <v>#DIV/0!</v>
      </c>
      <c r="I9" s="106">
        <f>IF(AND((D6+D7)=0,(D6+D7+D8+D9+D10+D11+D12+D13-D14-D15)&lt;0),0,IF((D6+D7)=0,3,IF((H9)&lt;=0,0,IF(H9&lt;0.51,1,IF(H9&gt;1,3,2)))))</f>
        <v>3</v>
      </c>
      <c r="J9" s="10"/>
      <c r="K9" s="10"/>
      <c r="L9" s="10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</row>
    <row r="10" spans="1:99" ht="14.25" x14ac:dyDescent="0.2">
      <c r="A10" s="8"/>
      <c r="B10" s="104" t="s">
        <v>114</v>
      </c>
      <c r="C10" s="103"/>
      <c r="D10" s="174"/>
      <c r="E10" s="172"/>
      <c r="F10" s="24">
        <v>5</v>
      </c>
      <c r="G10" s="21" t="s">
        <v>89</v>
      </c>
      <c r="H10" s="115" t="e">
        <f>D19/D18</f>
        <v>#DIV/0!</v>
      </c>
      <c r="I10" s="106">
        <f>IF(AND(D18&lt;=0,D19&lt;=0),0,IF(D18&lt;=0,0,IF(H10&gt;1,0,IF(H10&lt;0.95,3,IF(H10&gt;0.99,1,2)))))</f>
        <v>0</v>
      </c>
      <c r="J10" s="10"/>
      <c r="K10" s="10"/>
      <c r="L10" s="10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</row>
    <row r="11" spans="1:99" ht="14.25" x14ac:dyDescent="0.2">
      <c r="A11" s="8"/>
      <c r="B11" s="17" t="s">
        <v>78</v>
      </c>
      <c r="C11" s="18" t="s">
        <v>71</v>
      </c>
      <c r="D11" s="174"/>
      <c r="E11" s="172"/>
      <c r="F11" s="24">
        <v>6</v>
      </c>
      <c r="G11" s="21" t="s">
        <v>90</v>
      </c>
      <c r="H11" s="105" t="e">
        <f>(D11/D18)*360</f>
        <v>#DIV/0!</v>
      </c>
      <c r="I11" s="106">
        <f>IF(AND(D18&lt;=0,D11&lt;=0),1,IF(D18&lt;=0,1,IF(D11&lt;=0,1,IF(H11&lt;40,3,IF(H11&gt;70,1,2)))))</f>
        <v>1</v>
      </c>
      <c r="J11" s="10"/>
      <c r="K11" s="10"/>
      <c r="L11" s="10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</row>
    <row r="12" spans="1:99" ht="14.25" x14ac:dyDescent="0.2">
      <c r="A12" s="8"/>
      <c r="B12" s="17" t="s">
        <v>110</v>
      </c>
      <c r="C12" s="18" t="s">
        <v>72</v>
      </c>
      <c r="D12" s="174"/>
      <c r="E12" s="172"/>
      <c r="F12" s="24">
        <v>7</v>
      </c>
      <c r="G12" s="21" t="s">
        <v>91</v>
      </c>
      <c r="H12" s="105" t="e">
        <f>D18/(D6+D7+D8+D9+D10+D11+D12+D13)</f>
        <v>#DIV/0!</v>
      </c>
      <c r="I12" s="106">
        <f>IF(AND(D18&lt;=0,(D6+D7+D8+D9+D10+D11+D12+D13)&lt;=0),1,IF((D6+D7+D8+D9+D10+D11+D12+D13)&lt;=0,1,IF(H12&lt;0.3,1,IF(H12&gt;1,3,2))))</f>
        <v>1</v>
      </c>
      <c r="J12" s="10"/>
      <c r="K12" s="10"/>
      <c r="L12" s="10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</row>
    <row r="13" spans="1:99" ht="14.25" x14ac:dyDescent="0.2">
      <c r="A13" s="8"/>
      <c r="B13" s="17" t="s">
        <v>112</v>
      </c>
      <c r="C13" s="18" t="s">
        <v>73</v>
      </c>
      <c r="D13" s="174"/>
      <c r="E13" s="172"/>
      <c r="F13" s="24">
        <v>8</v>
      </c>
      <c r="G13" s="21" t="s">
        <v>156</v>
      </c>
      <c r="H13" s="105" t="e">
        <f>(D12+D8+D9+D10)/D14</f>
        <v>#DIV/0!</v>
      </c>
      <c r="I13" s="106">
        <f>IF(AND(D14&lt;=0,(D12+D8+D9+D10)&lt;=0),1,IF(D14&lt;=0,3,IF(H13&lt;0.7,1,IF(H13&gt;1.5,3,2))))</f>
        <v>1</v>
      </c>
      <c r="J13" s="10"/>
      <c r="K13" s="10"/>
      <c r="L13" s="10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</row>
    <row r="14" spans="1:99" ht="14.25" x14ac:dyDescent="0.2">
      <c r="A14" s="8"/>
      <c r="B14" s="17" t="s">
        <v>111</v>
      </c>
      <c r="C14" s="18" t="s">
        <v>74</v>
      </c>
      <c r="D14" s="174"/>
      <c r="E14" s="172"/>
      <c r="F14" s="24">
        <v>9</v>
      </c>
      <c r="G14" s="21" t="s">
        <v>92</v>
      </c>
      <c r="H14" s="105" t="e">
        <f>(D14+D15)/D20</f>
        <v>#DIV/0!</v>
      </c>
      <c r="I14" s="106">
        <f>IF(AND((D14+D15)=0,D20&gt;0),3,IF(D20&lt;=0,0,IF(H14&gt;7,1,IF(H14&lt;=0,0,IF(H14&lt;5,3,2)))))</f>
        <v>0</v>
      </c>
      <c r="J14" s="10"/>
      <c r="K14" s="10"/>
      <c r="L14" s="10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</row>
    <row r="15" spans="1:99" ht="15" thickBot="1" x14ac:dyDescent="0.25">
      <c r="A15" s="8"/>
      <c r="B15" s="19" t="s">
        <v>5</v>
      </c>
      <c r="C15" s="20" t="s">
        <v>75</v>
      </c>
      <c r="D15" s="176"/>
      <c r="E15" s="172"/>
      <c r="F15" s="111">
        <v>10</v>
      </c>
      <c r="G15" s="112" t="s">
        <v>153</v>
      </c>
      <c r="H15" s="113" t="e">
        <f>(((D6+D7+D10+D13)-('2013-DE'!D6+'2013-DE'!D7+'2013-DE'!D10+'2013-DE'!D13)+D22)/('2013-DE'!D6+'2013-DE'!D7+'2013-DE'!D10+'2013-DE'!D13))*100</f>
        <v>#DIV/0!</v>
      </c>
      <c r="I15" s="114">
        <f>IF(AND((D6+D7+D10+D13)=0,D22=0,('2013-DE'!D6+'2013-DE'!D7+'2013-DE'!D10+'2013-DE'!D13)=0),0, IF(('2013-DE'!D6+'2013-DE'!D7+'2013-DE'!D10+'2013-DE'!D13)=0,3, IF(H15&lt;=0,0, IF(H15&lt;2.51,1, IF(H15&gt;5,3,2)))))</f>
        <v>0</v>
      </c>
      <c r="J15" s="10"/>
      <c r="K15" s="10"/>
      <c r="L15" s="10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</row>
    <row r="16" spans="1:99" ht="16.5" thickTop="1" thickBot="1" x14ac:dyDescent="0.25">
      <c r="A16" s="8"/>
      <c r="B16" s="10"/>
      <c r="C16" s="30"/>
      <c r="D16" s="190"/>
      <c r="E16" s="172"/>
      <c r="F16" s="26" t="s">
        <v>54</v>
      </c>
      <c r="G16" s="27" t="s">
        <v>154</v>
      </c>
      <c r="H16" s="27"/>
      <c r="I16" s="28">
        <f>SUM(I6:I15)</f>
        <v>6</v>
      </c>
      <c r="J16" s="7"/>
      <c r="K16" s="7"/>
      <c r="L16" s="7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</row>
    <row r="17" spans="1:99" ht="29.25" thickTop="1" x14ac:dyDescent="0.2">
      <c r="A17" s="8"/>
      <c r="B17" s="15" t="s">
        <v>26</v>
      </c>
      <c r="C17" s="16" t="s">
        <v>27</v>
      </c>
      <c r="D17" s="189" t="s">
        <v>79</v>
      </c>
      <c r="E17" s="172"/>
      <c r="F17" s="7"/>
      <c r="G17" s="7"/>
      <c r="H17" s="7"/>
      <c r="I17" s="7"/>
      <c r="J17" s="7"/>
      <c r="K17" s="7"/>
      <c r="L17" s="7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</row>
    <row r="18" spans="1:99" ht="15" thickBot="1" x14ac:dyDescent="0.25">
      <c r="A18" s="8"/>
      <c r="B18" s="17" t="s">
        <v>117</v>
      </c>
      <c r="C18" s="18" t="s">
        <v>80</v>
      </c>
      <c r="D18" s="174"/>
      <c r="E18" s="172"/>
      <c r="F18" s="7"/>
      <c r="G18" s="10"/>
      <c r="H18" s="10"/>
      <c r="I18" s="10"/>
      <c r="J18" s="10"/>
      <c r="K18" s="10"/>
      <c r="L18" s="7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</row>
    <row r="19" spans="1:99" ht="14.25" x14ac:dyDescent="0.2">
      <c r="A19" s="8"/>
      <c r="B19" s="17" t="s">
        <v>118</v>
      </c>
      <c r="C19" s="18" t="s">
        <v>81</v>
      </c>
      <c r="D19" s="174"/>
      <c r="E19" s="172"/>
      <c r="F19" s="8"/>
      <c r="G19" s="40" t="s">
        <v>85</v>
      </c>
      <c r="H19" s="41"/>
      <c r="I19" s="37"/>
      <c r="J19" s="37"/>
      <c r="K19" s="37"/>
      <c r="L19" s="7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</row>
    <row r="20" spans="1:99" ht="15" thickBot="1" x14ac:dyDescent="0.25">
      <c r="A20" s="8"/>
      <c r="B20" s="19" t="s">
        <v>163</v>
      </c>
      <c r="C20" s="20" t="s">
        <v>52</v>
      </c>
      <c r="D20" s="176"/>
      <c r="E20" s="172"/>
      <c r="F20" s="8"/>
      <c r="G20" s="42" t="s">
        <v>108</v>
      </c>
      <c r="H20" s="43"/>
      <c r="I20" s="37"/>
      <c r="J20" s="37"/>
      <c r="K20" s="37"/>
      <c r="L20" s="7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</row>
    <row r="21" spans="1:99" ht="15.75" thickTop="1" thickBot="1" x14ac:dyDescent="0.25">
      <c r="A21" s="8"/>
      <c r="B21" s="10"/>
      <c r="C21" s="30"/>
      <c r="D21" s="190"/>
      <c r="E21" s="191"/>
      <c r="F21" s="7"/>
      <c r="G21" s="44" t="s">
        <v>109</v>
      </c>
      <c r="H21" s="45"/>
      <c r="I21" s="39"/>
      <c r="J21" s="39"/>
      <c r="K21" s="37"/>
      <c r="L21" s="7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</row>
    <row r="22" spans="1:99" ht="15.75" thickTop="1" thickBot="1" x14ac:dyDescent="0.25">
      <c r="A22" s="8"/>
      <c r="B22" s="35" t="s">
        <v>82</v>
      </c>
      <c r="C22" s="36" t="s">
        <v>83</v>
      </c>
      <c r="D22" s="192"/>
      <c r="E22" s="191"/>
      <c r="F22" s="7"/>
      <c r="G22" s="6"/>
      <c r="H22" s="6"/>
      <c r="I22" s="6"/>
      <c r="J22" s="6"/>
      <c r="K22" s="6"/>
      <c r="L22" s="7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</row>
    <row r="23" spans="1:99" ht="15" thickTop="1" x14ac:dyDescent="0.2">
      <c r="A23" s="8"/>
      <c r="E23" s="193"/>
      <c r="F23" s="7"/>
      <c r="G23" s="40" t="s">
        <v>84</v>
      </c>
      <c r="H23" s="46"/>
      <c r="I23" s="10"/>
      <c r="J23" s="10"/>
      <c r="K23" s="10"/>
      <c r="L23" s="7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</row>
    <row r="24" spans="1:99" ht="14.25" x14ac:dyDescent="0.2">
      <c r="A24" s="8"/>
      <c r="E24" s="193"/>
      <c r="F24" s="7"/>
      <c r="G24" s="42" t="s">
        <v>94</v>
      </c>
      <c r="H24" s="47"/>
      <c r="I24" s="38"/>
      <c r="J24" s="10"/>
      <c r="K24" s="32"/>
      <c r="L24" s="7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</row>
    <row r="25" spans="1:99" ht="15" thickBot="1" x14ac:dyDescent="0.25">
      <c r="A25" s="8"/>
      <c r="B25" s="10"/>
      <c r="C25" s="30"/>
      <c r="D25" s="190"/>
      <c r="E25" s="193"/>
      <c r="F25" s="7"/>
      <c r="G25" s="44" t="s">
        <v>95</v>
      </c>
      <c r="H25" s="48"/>
      <c r="I25" s="38"/>
      <c r="J25" s="10"/>
      <c r="K25" s="10"/>
      <c r="L25" s="7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</row>
    <row r="26" spans="1:99" ht="15" thickBot="1" x14ac:dyDescent="0.25">
      <c r="A26" s="8"/>
      <c r="B26" s="10"/>
      <c r="C26" s="30"/>
      <c r="D26" s="190"/>
      <c r="E26" s="193"/>
      <c r="F26" s="7"/>
      <c r="G26" s="6"/>
      <c r="H26" s="10"/>
      <c r="I26" s="10"/>
      <c r="J26" s="10"/>
      <c r="K26" s="10"/>
      <c r="L26" s="7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</row>
    <row r="27" spans="1:99" ht="15" thickBot="1" x14ac:dyDescent="0.25">
      <c r="A27" s="8"/>
      <c r="B27" s="10"/>
      <c r="C27" s="30"/>
      <c r="D27" s="190"/>
      <c r="E27" s="193"/>
      <c r="F27" s="7"/>
      <c r="G27" s="49" t="s">
        <v>86</v>
      </c>
      <c r="H27" s="10"/>
      <c r="I27" s="10"/>
      <c r="J27" s="10"/>
      <c r="K27" s="10"/>
      <c r="L27" s="7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</row>
    <row r="28" spans="1:99" ht="14.25" x14ac:dyDescent="0.2">
      <c r="A28" s="8"/>
      <c r="B28" s="10"/>
      <c r="C28" s="30"/>
      <c r="D28" s="190"/>
      <c r="E28" s="193"/>
      <c r="F28" s="7"/>
      <c r="G28" s="10"/>
      <c r="H28" s="10"/>
      <c r="I28" s="10"/>
      <c r="J28" s="10"/>
      <c r="K28" s="10"/>
      <c r="L28" s="7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</row>
    <row r="29" spans="1:99" ht="14.25" x14ac:dyDescent="0.2">
      <c r="A29" s="8"/>
      <c r="B29" s="10"/>
      <c r="C29" s="30"/>
      <c r="D29" s="190"/>
      <c r="E29" s="193"/>
      <c r="F29" s="7"/>
      <c r="G29" s="10" t="s">
        <v>115</v>
      </c>
      <c r="H29" s="10"/>
      <c r="I29" s="10"/>
      <c r="J29" s="10"/>
      <c r="K29" s="10"/>
      <c r="L29" s="7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</row>
    <row r="30" spans="1:99" ht="14.25" x14ac:dyDescent="0.2">
      <c r="A30" s="8"/>
      <c r="B30" s="31"/>
      <c r="C30" s="33"/>
      <c r="D30" s="194"/>
      <c r="E30" s="193"/>
      <c r="F30" s="7"/>
      <c r="G30" s="10" t="s">
        <v>116</v>
      </c>
      <c r="H30" s="10"/>
      <c r="I30" s="10"/>
      <c r="J30" s="10"/>
      <c r="K30" s="10"/>
      <c r="L30" s="7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</row>
    <row r="31" spans="1:99" ht="14.25" x14ac:dyDescent="0.2">
      <c r="A31" s="8"/>
      <c r="B31" s="31"/>
      <c r="C31" s="33"/>
      <c r="D31" s="194"/>
      <c r="E31" s="193"/>
      <c r="F31" s="7"/>
      <c r="G31" s="7"/>
      <c r="H31" s="7"/>
      <c r="I31" s="7"/>
      <c r="J31" s="7"/>
      <c r="K31" s="7"/>
      <c r="L31" s="7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</row>
    <row r="32" spans="1:99" ht="14.25" x14ac:dyDescent="0.2">
      <c r="A32" s="8"/>
      <c r="B32" s="31"/>
      <c r="C32" s="33"/>
      <c r="D32" s="194"/>
      <c r="E32" s="193"/>
      <c r="F32" s="7"/>
      <c r="G32" s="7"/>
      <c r="H32" s="7"/>
      <c r="I32" s="7"/>
      <c r="J32" s="7"/>
      <c r="K32" s="7"/>
      <c r="L32" s="7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</row>
    <row r="33" spans="1:99" ht="14.25" x14ac:dyDescent="0.2">
      <c r="A33" s="8"/>
      <c r="B33" s="31"/>
      <c r="C33" s="33"/>
      <c r="D33" s="194"/>
      <c r="E33" s="193"/>
      <c r="F33" s="7"/>
      <c r="G33" s="7"/>
      <c r="H33" s="7"/>
      <c r="I33" s="7"/>
      <c r="J33" s="7"/>
      <c r="K33" s="7"/>
      <c r="L33" s="7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</row>
    <row r="34" spans="1:99" ht="14.25" x14ac:dyDescent="0.2">
      <c r="A34" s="8"/>
      <c r="B34" s="31"/>
      <c r="C34" s="33"/>
      <c r="D34" s="194"/>
      <c r="E34" s="193"/>
      <c r="F34" s="7"/>
      <c r="G34" s="7"/>
      <c r="H34" s="7"/>
      <c r="I34" s="7"/>
      <c r="J34" s="7"/>
      <c r="K34" s="7"/>
      <c r="L34" s="7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</row>
    <row r="35" spans="1:99" ht="14.25" x14ac:dyDescent="0.2">
      <c r="A35" s="8"/>
      <c r="B35" s="31"/>
      <c r="C35" s="33"/>
      <c r="D35" s="194"/>
      <c r="E35" s="193"/>
      <c r="F35" s="7"/>
      <c r="G35" s="7"/>
      <c r="H35" s="7"/>
      <c r="I35" s="7"/>
      <c r="J35" s="7"/>
      <c r="K35" s="7"/>
      <c r="L35" s="7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</row>
    <row r="36" spans="1:99" ht="14.25" x14ac:dyDescent="0.2">
      <c r="A36" s="8"/>
      <c r="B36" s="31"/>
      <c r="C36" s="33"/>
      <c r="D36" s="194"/>
      <c r="E36" s="193"/>
      <c r="F36" s="7"/>
      <c r="G36" s="7"/>
      <c r="H36" s="7"/>
      <c r="I36" s="7"/>
      <c r="J36" s="7"/>
      <c r="K36" s="7"/>
      <c r="L36" s="7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</row>
    <row r="37" spans="1:99" ht="14.25" x14ac:dyDescent="0.2">
      <c r="A37" s="8"/>
      <c r="B37" s="31"/>
      <c r="C37" s="33"/>
      <c r="D37" s="194"/>
      <c r="E37" s="193"/>
      <c r="F37" s="7"/>
      <c r="G37" s="7"/>
      <c r="H37" s="7"/>
      <c r="I37" s="7"/>
      <c r="J37" s="7"/>
      <c r="K37" s="7"/>
      <c r="L37" s="7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</row>
    <row r="38" spans="1:99" ht="14.25" x14ac:dyDescent="0.2">
      <c r="A38" s="8"/>
      <c r="B38" s="31"/>
      <c r="C38" s="33"/>
      <c r="D38" s="194"/>
      <c r="E38" s="193"/>
      <c r="F38" s="7"/>
      <c r="G38" s="7"/>
      <c r="H38" s="7"/>
      <c r="I38" s="7"/>
      <c r="J38" s="7"/>
      <c r="K38" s="7"/>
      <c r="L38" s="7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</row>
    <row r="39" spans="1:99" ht="14.25" x14ac:dyDescent="0.2">
      <c r="A39" s="8"/>
      <c r="B39" s="31"/>
      <c r="C39" s="33"/>
      <c r="D39" s="194"/>
      <c r="E39" s="193"/>
      <c r="F39" s="7"/>
      <c r="G39" s="7"/>
      <c r="H39" s="7"/>
      <c r="I39" s="7"/>
      <c r="J39" s="7"/>
      <c r="K39" s="7"/>
      <c r="L39" s="7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</row>
    <row r="40" spans="1:99" ht="14.25" x14ac:dyDescent="0.2">
      <c r="A40" s="8"/>
      <c r="B40" s="31"/>
      <c r="C40" s="34"/>
      <c r="D40" s="193"/>
      <c r="E40" s="193"/>
      <c r="F40" s="7"/>
      <c r="G40" s="7"/>
      <c r="H40" s="7"/>
      <c r="I40" s="7"/>
      <c r="J40" s="7"/>
      <c r="K40" s="7"/>
      <c r="L40" s="7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</row>
    <row r="41" spans="1:99" ht="14.25" x14ac:dyDescent="0.2">
      <c r="A41" s="8"/>
      <c r="B41" s="31"/>
      <c r="C41" s="34"/>
      <c r="D41" s="193"/>
      <c r="E41" s="193"/>
      <c r="F41" s="7"/>
      <c r="G41" s="7"/>
      <c r="H41" s="7"/>
      <c r="I41" s="7"/>
      <c r="J41" s="7"/>
      <c r="K41" s="7"/>
      <c r="L41" s="7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</row>
    <row r="42" spans="1:99" ht="14.25" x14ac:dyDescent="0.2">
      <c r="A42" s="8"/>
      <c r="B42" s="7"/>
      <c r="C42" s="14"/>
      <c r="D42" s="172"/>
      <c r="E42" s="172"/>
      <c r="F42" s="7"/>
      <c r="G42" s="7"/>
      <c r="H42" s="7"/>
      <c r="I42" s="7"/>
      <c r="J42" s="7"/>
      <c r="K42" s="7"/>
      <c r="L42" s="7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</row>
    <row r="43" spans="1:99" ht="14.25" x14ac:dyDescent="0.2">
      <c r="B43" s="1"/>
      <c r="C43" s="3"/>
      <c r="D43" s="183"/>
      <c r="E43" s="18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</row>
    <row r="44" spans="1:99" ht="14.25" x14ac:dyDescent="0.2">
      <c r="B44" s="1"/>
      <c r="C44" s="3"/>
      <c r="D44" s="183"/>
      <c r="E44" s="183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</row>
    <row r="45" spans="1:99" ht="14.25" x14ac:dyDescent="0.2">
      <c r="B45" s="1"/>
      <c r="C45" s="3"/>
      <c r="D45" s="183"/>
      <c r="E45" s="18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</row>
    <row r="46" spans="1:99" ht="14.25" x14ac:dyDescent="0.2">
      <c r="B46" s="1"/>
      <c r="C46" s="3"/>
      <c r="D46" s="183"/>
      <c r="E46" s="183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</row>
    <row r="47" spans="1:99" ht="14.25" x14ac:dyDescent="0.2">
      <c r="B47" s="1"/>
      <c r="C47" s="3"/>
      <c r="D47" s="183"/>
      <c r="E47" s="183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</row>
    <row r="48" spans="1:99" ht="14.25" x14ac:dyDescent="0.2">
      <c r="B48" s="1"/>
      <c r="C48" s="3"/>
      <c r="D48" s="183"/>
      <c r="E48" s="183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</row>
    <row r="49" spans="2:99" ht="14.25" x14ac:dyDescent="0.2">
      <c r="B49" s="1"/>
      <c r="C49" s="3"/>
      <c r="D49" s="183"/>
      <c r="E49" s="183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</row>
    <row r="50" spans="2:99" ht="14.25" x14ac:dyDescent="0.2">
      <c r="B50" s="1"/>
      <c r="C50" s="3"/>
      <c r="D50" s="183"/>
      <c r="E50" s="183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</row>
    <row r="51" spans="2:99" ht="14.25" x14ac:dyDescent="0.2">
      <c r="B51" s="1"/>
      <c r="C51" s="3"/>
      <c r="D51" s="183"/>
      <c r="E51" s="183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</row>
    <row r="52" spans="2:99" ht="14.25" x14ac:dyDescent="0.2">
      <c r="B52" s="1"/>
      <c r="C52" s="3"/>
      <c r="D52" s="183"/>
      <c r="E52" s="183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</row>
    <row r="53" spans="2:99" ht="14.25" x14ac:dyDescent="0.2">
      <c r="B53" s="1"/>
      <c r="C53" s="3"/>
      <c r="D53" s="183"/>
      <c r="E53" s="183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</row>
    <row r="54" spans="2:99" ht="14.25" x14ac:dyDescent="0.2">
      <c r="B54" s="1"/>
      <c r="C54" s="3"/>
      <c r="D54" s="183"/>
      <c r="E54" s="183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</row>
    <row r="55" spans="2:99" ht="14.25" x14ac:dyDescent="0.2">
      <c r="B55" s="1"/>
      <c r="C55" s="3"/>
      <c r="D55" s="183"/>
      <c r="E55" s="183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</row>
    <row r="56" spans="2:99" ht="14.25" x14ac:dyDescent="0.2">
      <c r="B56" s="1"/>
      <c r="C56" s="3"/>
      <c r="D56" s="183"/>
      <c r="E56" s="183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</row>
    <row r="57" spans="2:99" ht="14.25" x14ac:dyDescent="0.2">
      <c r="B57" s="1"/>
      <c r="C57" s="3"/>
      <c r="D57" s="183"/>
      <c r="E57" s="183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</row>
    <row r="58" spans="2:99" ht="14.25" x14ac:dyDescent="0.2">
      <c r="B58" s="1"/>
      <c r="C58" s="3"/>
      <c r="D58" s="183"/>
      <c r="E58" s="183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</row>
    <row r="59" spans="2:99" ht="14.25" x14ac:dyDescent="0.2">
      <c r="B59" s="1"/>
      <c r="C59" s="3"/>
      <c r="D59" s="183"/>
      <c r="E59" s="183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</row>
    <row r="60" spans="2:99" ht="14.25" x14ac:dyDescent="0.2">
      <c r="B60" s="1"/>
      <c r="C60" s="3"/>
      <c r="D60" s="183"/>
      <c r="E60" s="183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</row>
    <row r="61" spans="2:99" ht="14.25" x14ac:dyDescent="0.2">
      <c r="B61" s="1"/>
      <c r="C61" s="3"/>
      <c r="D61" s="183"/>
      <c r="E61" s="183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</row>
    <row r="62" spans="2:99" ht="14.25" x14ac:dyDescent="0.2">
      <c r="B62" s="1"/>
      <c r="C62" s="3"/>
      <c r="D62" s="183"/>
      <c r="E62" s="183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</row>
    <row r="63" spans="2:99" ht="14.25" x14ac:dyDescent="0.2">
      <c r="B63" s="1"/>
      <c r="C63" s="3"/>
      <c r="D63" s="183"/>
      <c r="E63" s="183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</row>
    <row r="64" spans="2:99" ht="14.25" x14ac:dyDescent="0.2">
      <c r="B64" s="1"/>
      <c r="C64" s="3"/>
      <c r="D64" s="183"/>
      <c r="E64" s="183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</row>
    <row r="65" spans="2:99" ht="14.25" x14ac:dyDescent="0.2">
      <c r="B65" s="1"/>
      <c r="C65" s="3"/>
      <c r="D65" s="183"/>
      <c r="E65" s="183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</row>
    <row r="66" spans="2:99" ht="14.25" x14ac:dyDescent="0.2">
      <c r="B66" s="1"/>
      <c r="C66" s="3"/>
      <c r="D66" s="183"/>
      <c r="E66" s="183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</row>
    <row r="67" spans="2:99" ht="14.25" x14ac:dyDescent="0.2">
      <c r="B67" s="1"/>
      <c r="C67" s="3"/>
      <c r="D67" s="183"/>
      <c r="E67" s="183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</row>
    <row r="68" spans="2:99" ht="14.25" x14ac:dyDescent="0.2">
      <c r="B68" s="1"/>
      <c r="C68" s="3"/>
      <c r="D68" s="183"/>
      <c r="E68" s="183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</row>
    <row r="69" spans="2:99" ht="14.25" x14ac:dyDescent="0.2">
      <c r="B69" s="1"/>
      <c r="C69" s="3"/>
      <c r="D69" s="183"/>
      <c r="E69" s="183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</row>
    <row r="70" spans="2:99" ht="14.25" x14ac:dyDescent="0.2">
      <c r="B70" s="1"/>
      <c r="C70" s="3"/>
      <c r="D70" s="183"/>
      <c r="E70" s="183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</row>
    <row r="71" spans="2:99" ht="14.25" x14ac:dyDescent="0.2">
      <c r="B71" s="1"/>
      <c r="C71" s="3"/>
      <c r="D71" s="183"/>
      <c r="E71" s="183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</row>
    <row r="72" spans="2:99" ht="14.25" x14ac:dyDescent="0.2">
      <c r="B72" s="1"/>
      <c r="C72" s="3"/>
      <c r="D72" s="183"/>
      <c r="E72" s="183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</row>
    <row r="73" spans="2:99" ht="14.25" x14ac:dyDescent="0.2">
      <c r="B73" s="1"/>
      <c r="C73" s="3"/>
      <c r="D73" s="183"/>
      <c r="E73" s="183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</row>
    <row r="74" spans="2:99" ht="14.25" x14ac:dyDescent="0.2">
      <c r="B74" s="1"/>
      <c r="C74" s="3"/>
      <c r="D74" s="183"/>
      <c r="E74" s="183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</row>
    <row r="75" spans="2:99" ht="14.25" x14ac:dyDescent="0.2">
      <c r="B75" s="1"/>
      <c r="C75" s="3"/>
      <c r="D75" s="183"/>
      <c r="E75" s="183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</row>
    <row r="76" spans="2:99" ht="14.25" x14ac:dyDescent="0.2">
      <c r="B76" s="1"/>
      <c r="C76" s="3"/>
      <c r="D76" s="183"/>
      <c r="E76" s="183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</row>
    <row r="77" spans="2:99" ht="14.25" x14ac:dyDescent="0.2">
      <c r="B77" s="1"/>
      <c r="C77" s="3"/>
      <c r="D77" s="183"/>
      <c r="E77" s="183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</row>
    <row r="78" spans="2:99" ht="14.25" x14ac:dyDescent="0.2">
      <c r="B78" s="1"/>
      <c r="C78" s="3"/>
      <c r="D78" s="183"/>
      <c r="E78" s="183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</row>
    <row r="79" spans="2:99" ht="14.25" x14ac:dyDescent="0.2">
      <c r="B79" s="1"/>
      <c r="C79" s="3"/>
      <c r="D79" s="183"/>
      <c r="E79" s="183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</row>
    <row r="80" spans="2:99" ht="14.25" x14ac:dyDescent="0.2">
      <c r="B80" s="1"/>
      <c r="C80" s="3"/>
      <c r="D80" s="183"/>
      <c r="E80" s="183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</row>
    <row r="81" spans="2:99" ht="14.25" x14ac:dyDescent="0.2">
      <c r="B81" s="1"/>
      <c r="C81" s="3"/>
      <c r="D81" s="183"/>
      <c r="E81" s="183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</row>
    <row r="82" spans="2:99" ht="14.25" x14ac:dyDescent="0.2">
      <c r="B82" s="1"/>
      <c r="C82" s="3"/>
      <c r="D82" s="183"/>
      <c r="E82" s="183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</row>
    <row r="83" spans="2:99" ht="14.25" x14ac:dyDescent="0.2">
      <c r="B83" s="1"/>
      <c r="C83" s="3"/>
      <c r="D83" s="183"/>
      <c r="E83" s="183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</row>
    <row r="84" spans="2:99" ht="14.25" x14ac:dyDescent="0.2">
      <c r="B84" s="1"/>
      <c r="C84" s="3"/>
      <c r="D84" s="183"/>
      <c r="E84" s="183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</row>
    <row r="85" spans="2:99" ht="14.25" x14ac:dyDescent="0.2">
      <c r="B85" s="1"/>
      <c r="C85" s="3"/>
      <c r="D85" s="183"/>
      <c r="E85" s="183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</row>
    <row r="86" spans="2:99" ht="14.25" x14ac:dyDescent="0.2">
      <c r="B86" s="1"/>
      <c r="C86" s="3"/>
      <c r="D86" s="183"/>
      <c r="E86" s="183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</row>
    <row r="87" spans="2:99" ht="14.25" x14ac:dyDescent="0.2">
      <c r="B87" s="1"/>
      <c r="C87" s="3"/>
      <c r="D87" s="183"/>
      <c r="E87" s="183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</row>
    <row r="88" spans="2:99" ht="14.25" x14ac:dyDescent="0.2">
      <c r="B88" s="1"/>
      <c r="C88" s="3"/>
      <c r="D88" s="183"/>
      <c r="E88" s="183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</row>
    <row r="89" spans="2:99" ht="14.25" x14ac:dyDescent="0.2">
      <c r="B89" s="1"/>
      <c r="C89" s="3"/>
      <c r="D89" s="183"/>
      <c r="E89" s="183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</row>
    <row r="90" spans="2:99" ht="14.25" x14ac:dyDescent="0.2">
      <c r="B90" s="1"/>
      <c r="C90" s="3"/>
      <c r="D90" s="183"/>
      <c r="E90" s="183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</row>
    <row r="91" spans="2:99" ht="14.25" x14ac:dyDescent="0.2">
      <c r="B91" s="1"/>
      <c r="C91" s="3"/>
      <c r="D91" s="183"/>
      <c r="E91" s="183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</row>
    <row r="92" spans="2:99" ht="14.25" x14ac:dyDescent="0.2">
      <c r="B92" s="1"/>
      <c r="C92" s="3"/>
      <c r="D92" s="183"/>
      <c r="E92" s="183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</row>
    <row r="93" spans="2:99" ht="14.25" x14ac:dyDescent="0.2">
      <c r="B93" s="1"/>
      <c r="C93" s="3"/>
      <c r="D93" s="183"/>
      <c r="E93" s="183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</row>
    <row r="94" spans="2:99" ht="14.25" x14ac:dyDescent="0.2">
      <c r="B94" s="1"/>
      <c r="C94" s="3"/>
      <c r="D94" s="183"/>
      <c r="E94" s="183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</row>
    <row r="95" spans="2:99" ht="14.25" x14ac:dyDescent="0.2">
      <c r="B95" s="1"/>
      <c r="C95" s="3"/>
      <c r="D95" s="183"/>
      <c r="E95" s="183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</row>
    <row r="96" spans="2:99" ht="14.25" x14ac:dyDescent="0.2">
      <c r="B96" s="1"/>
      <c r="C96" s="3"/>
      <c r="D96" s="183"/>
      <c r="E96" s="183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</row>
    <row r="97" spans="2:99" ht="14.25" x14ac:dyDescent="0.2">
      <c r="B97" s="1"/>
      <c r="C97" s="3"/>
      <c r="D97" s="183"/>
      <c r="E97" s="183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</row>
    <row r="98" spans="2:99" ht="14.25" x14ac:dyDescent="0.2">
      <c r="B98" s="1"/>
      <c r="C98" s="3"/>
      <c r="D98" s="183"/>
      <c r="E98" s="183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</row>
    <row r="99" spans="2:99" ht="14.25" x14ac:dyDescent="0.2">
      <c r="B99" s="1"/>
      <c r="C99" s="3"/>
      <c r="D99" s="183"/>
      <c r="E99" s="183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</row>
    <row r="100" spans="2:99" ht="14.25" x14ac:dyDescent="0.2">
      <c r="B100" s="1"/>
      <c r="C100" s="3"/>
      <c r="D100" s="183"/>
      <c r="E100" s="183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</row>
    <row r="101" spans="2:99" ht="14.25" x14ac:dyDescent="0.2">
      <c r="B101" s="1"/>
      <c r="C101" s="3"/>
      <c r="D101" s="183"/>
      <c r="E101" s="183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</row>
    <row r="102" spans="2:99" ht="14.25" x14ac:dyDescent="0.2">
      <c r="B102" s="1"/>
      <c r="C102" s="3"/>
      <c r="D102" s="183"/>
      <c r="E102" s="183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</row>
    <row r="103" spans="2:99" ht="14.25" x14ac:dyDescent="0.2">
      <c r="B103" s="1"/>
      <c r="C103" s="3"/>
      <c r="D103" s="183"/>
      <c r="E103" s="183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</row>
    <row r="104" spans="2:99" ht="14.25" x14ac:dyDescent="0.2">
      <c r="B104" s="1"/>
      <c r="C104" s="3"/>
      <c r="D104" s="183"/>
      <c r="E104" s="183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</row>
    <row r="105" spans="2:99" ht="14.25" x14ac:dyDescent="0.2">
      <c r="B105" s="1"/>
      <c r="C105" s="3"/>
      <c r="D105" s="183"/>
      <c r="E105" s="183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</row>
    <row r="106" spans="2:99" ht="14.25" x14ac:dyDescent="0.2">
      <c r="B106" s="1"/>
      <c r="C106" s="3"/>
      <c r="D106" s="183"/>
      <c r="E106" s="183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</row>
    <row r="107" spans="2:99" ht="14.25" x14ac:dyDescent="0.2">
      <c r="B107" s="1"/>
      <c r="C107" s="3"/>
      <c r="D107" s="183"/>
      <c r="E107" s="183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</row>
    <row r="108" spans="2:99" ht="14.25" x14ac:dyDescent="0.2">
      <c r="B108" s="1"/>
      <c r="C108" s="3"/>
      <c r="D108" s="183"/>
      <c r="E108" s="183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</row>
    <row r="109" spans="2:99" ht="14.25" x14ac:dyDescent="0.2">
      <c r="B109" s="1"/>
      <c r="C109" s="3"/>
      <c r="D109" s="183"/>
      <c r="E109" s="183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</row>
    <row r="110" spans="2:99" ht="14.25" x14ac:dyDescent="0.2">
      <c r="B110" s="1"/>
      <c r="C110" s="3"/>
      <c r="D110" s="183"/>
      <c r="E110" s="183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</row>
    <row r="111" spans="2:99" ht="14.25" x14ac:dyDescent="0.2">
      <c r="B111" s="1"/>
      <c r="C111" s="3"/>
      <c r="D111" s="183"/>
      <c r="E111" s="183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</row>
    <row r="112" spans="2:99" ht="14.25" x14ac:dyDescent="0.2">
      <c r="B112" s="1"/>
      <c r="C112" s="3"/>
      <c r="D112" s="183"/>
      <c r="E112" s="183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</row>
    <row r="113" spans="2:99" ht="14.25" x14ac:dyDescent="0.2">
      <c r="B113" s="1"/>
      <c r="C113" s="3"/>
      <c r="D113" s="183"/>
      <c r="E113" s="183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</row>
    <row r="114" spans="2:99" ht="14.25" x14ac:dyDescent="0.2">
      <c r="B114" s="1"/>
      <c r="C114" s="3"/>
      <c r="D114" s="183"/>
      <c r="E114" s="183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</row>
    <row r="115" spans="2:99" ht="14.25" x14ac:dyDescent="0.2">
      <c r="B115" s="1"/>
      <c r="C115" s="3"/>
      <c r="D115" s="183"/>
      <c r="E115" s="183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</row>
    <row r="116" spans="2:99" ht="14.25" x14ac:dyDescent="0.2">
      <c r="B116" s="1"/>
      <c r="C116" s="3"/>
      <c r="D116" s="183"/>
      <c r="E116" s="183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</row>
    <row r="117" spans="2:99" ht="14.25" x14ac:dyDescent="0.2">
      <c r="B117" s="1"/>
      <c r="C117" s="3"/>
      <c r="D117" s="183"/>
      <c r="E117" s="183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</row>
    <row r="118" spans="2:99" ht="14.25" x14ac:dyDescent="0.2">
      <c r="B118" s="1"/>
      <c r="C118" s="3"/>
      <c r="D118" s="183"/>
      <c r="E118" s="183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</row>
    <row r="119" spans="2:99" ht="14.25" x14ac:dyDescent="0.2">
      <c r="B119" s="1"/>
      <c r="C119" s="3"/>
      <c r="D119" s="183"/>
      <c r="E119" s="183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</row>
    <row r="120" spans="2:99" ht="14.25" x14ac:dyDescent="0.2">
      <c r="B120" s="1"/>
      <c r="C120" s="3"/>
      <c r="D120" s="183"/>
      <c r="E120" s="183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</row>
    <row r="121" spans="2:99" ht="14.25" x14ac:dyDescent="0.2">
      <c r="B121" s="1"/>
      <c r="C121" s="3"/>
      <c r="D121" s="183"/>
      <c r="E121" s="183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</row>
    <row r="122" spans="2:99" ht="14.25" x14ac:dyDescent="0.2">
      <c r="B122" s="1"/>
      <c r="C122" s="3"/>
      <c r="D122" s="183"/>
      <c r="E122" s="183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</row>
    <row r="123" spans="2:99" ht="14.25" x14ac:dyDescent="0.2">
      <c r="B123" s="1"/>
      <c r="C123" s="3"/>
      <c r="D123" s="183"/>
      <c r="E123" s="183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</row>
    <row r="124" spans="2:99" ht="14.25" x14ac:dyDescent="0.2">
      <c r="B124" s="1"/>
      <c r="C124" s="3"/>
      <c r="D124" s="183"/>
      <c r="E124" s="183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</row>
    <row r="125" spans="2:99" ht="14.25" x14ac:dyDescent="0.2">
      <c r="B125" s="1"/>
      <c r="C125" s="3"/>
      <c r="D125" s="183"/>
      <c r="E125" s="183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</row>
    <row r="126" spans="2:99" ht="14.25" x14ac:dyDescent="0.2">
      <c r="B126" s="1"/>
      <c r="C126" s="3"/>
      <c r="D126" s="183"/>
      <c r="E126" s="183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</row>
    <row r="127" spans="2:99" ht="14.25" x14ac:dyDescent="0.2">
      <c r="B127" s="1"/>
      <c r="C127" s="3"/>
      <c r="D127" s="183"/>
      <c r="E127" s="183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</row>
    <row r="128" spans="2:99" ht="14.25" x14ac:dyDescent="0.2">
      <c r="B128" s="1"/>
      <c r="C128" s="3"/>
      <c r="D128" s="183"/>
      <c r="E128" s="183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</row>
    <row r="129" spans="2:99" ht="14.25" x14ac:dyDescent="0.2">
      <c r="B129" s="1"/>
      <c r="C129" s="3"/>
      <c r="D129" s="183"/>
      <c r="E129" s="183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</row>
    <row r="130" spans="2:99" ht="14.25" x14ac:dyDescent="0.2">
      <c r="B130" s="1"/>
      <c r="C130" s="3"/>
      <c r="D130" s="183"/>
      <c r="E130" s="183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</row>
    <row r="131" spans="2:99" ht="14.25" x14ac:dyDescent="0.2">
      <c r="B131" s="1"/>
      <c r="C131" s="3"/>
      <c r="D131" s="183"/>
      <c r="E131" s="183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</row>
    <row r="132" spans="2:99" ht="14.25" x14ac:dyDescent="0.2">
      <c r="B132" s="1"/>
      <c r="C132" s="3"/>
      <c r="D132" s="183"/>
      <c r="E132" s="183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</row>
    <row r="133" spans="2:99" ht="14.25" x14ac:dyDescent="0.2">
      <c r="B133" s="1"/>
      <c r="C133" s="3"/>
      <c r="D133" s="183"/>
      <c r="E133" s="183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</row>
    <row r="134" spans="2:99" ht="14.25" x14ac:dyDescent="0.2">
      <c r="B134" s="1"/>
      <c r="C134" s="3"/>
      <c r="D134" s="183"/>
      <c r="E134" s="183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</row>
    <row r="135" spans="2:99" ht="14.25" x14ac:dyDescent="0.2">
      <c r="B135" s="1"/>
      <c r="C135" s="3"/>
      <c r="D135" s="183"/>
      <c r="E135" s="183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</row>
    <row r="136" spans="2:99" ht="14.25" x14ac:dyDescent="0.2">
      <c r="B136" s="1"/>
      <c r="C136" s="3"/>
      <c r="D136" s="183"/>
      <c r="E136" s="183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</row>
    <row r="137" spans="2:99" ht="14.25" x14ac:dyDescent="0.2">
      <c r="B137" s="1"/>
      <c r="C137" s="3"/>
      <c r="D137" s="183"/>
      <c r="E137" s="183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</row>
    <row r="138" spans="2:99" ht="14.25" x14ac:dyDescent="0.2">
      <c r="B138" s="1"/>
      <c r="C138" s="3"/>
      <c r="D138" s="183"/>
      <c r="E138" s="183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</row>
    <row r="139" spans="2:99" ht="14.25" x14ac:dyDescent="0.2">
      <c r="B139" s="1"/>
      <c r="C139" s="3"/>
      <c r="D139" s="183"/>
      <c r="E139" s="183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</row>
    <row r="140" spans="2:99" ht="14.25" x14ac:dyDescent="0.2">
      <c r="B140" s="1"/>
      <c r="C140" s="3"/>
      <c r="D140" s="183"/>
      <c r="E140" s="183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</row>
    <row r="141" spans="2:99" ht="14.25" x14ac:dyDescent="0.2">
      <c r="B141" s="1"/>
      <c r="C141" s="3"/>
      <c r="D141" s="183"/>
      <c r="E141" s="183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</row>
    <row r="142" spans="2:99" ht="14.25" x14ac:dyDescent="0.2">
      <c r="B142" s="1"/>
      <c r="C142" s="3"/>
      <c r="D142" s="183"/>
      <c r="E142" s="183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</row>
    <row r="143" spans="2:99" ht="14.25" x14ac:dyDescent="0.2">
      <c r="B143" s="1"/>
      <c r="C143" s="3"/>
      <c r="D143" s="183"/>
      <c r="E143" s="183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</row>
    <row r="144" spans="2:99" ht="14.25" x14ac:dyDescent="0.2">
      <c r="B144" s="1"/>
      <c r="C144" s="3"/>
      <c r="D144" s="183"/>
      <c r="E144" s="183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</row>
    <row r="145" spans="2:99" ht="14.25" x14ac:dyDescent="0.2">
      <c r="B145" s="1"/>
      <c r="C145" s="3"/>
      <c r="D145" s="183"/>
      <c r="E145" s="183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</row>
    <row r="146" spans="2:99" ht="14.25" x14ac:dyDescent="0.2">
      <c r="B146" s="1"/>
      <c r="C146" s="3"/>
      <c r="D146" s="183"/>
      <c r="E146" s="183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</row>
    <row r="147" spans="2:99" ht="14.25" x14ac:dyDescent="0.2">
      <c r="B147" s="1"/>
      <c r="C147" s="3"/>
      <c r="D147" s="183"/>
      <c r="E147" s="183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</row>
    <row r="148" spans="2:99" ht="14.25" x14ac:dyDescent="0.2">
      <c r="B148" s="1"/>
      <c r="C148" s="3"/>
      <c r="D148" s="183"/>
      <c r="E148" s="183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</row>
    <row r="149" spans="2:99" ht="14.25" x14ac:dyDescent="0.2">
      <c r="B149" s="1"/>
      <c r="C149" s="3"/>
      <c r="D149" s="183"/>
      <c r="E149" s="183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</row>
    <row r="150" spans="2:99" ht="14.25" x14ac:dyDescent="0.2">
      <c r="B150" s="1"/>
      <c r="C150" s="3"/>
      <c r="D150" s="183"/>
      <c r="E150" s="183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</row>
    <row r="151" spans="2:99" ht="14.25" x14ac:dyDescent="0.2">
      <c r="B151" s="1"/>
      <c r="C151" s="3"/>
      <c r="D151" s="183"/>
      <c r="E151" s="183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</row>
    <row r="152" spans="2:99" ht="14.25" x14ac:dyDescent="0.2">
      <c r="B152" s="1"/>
      <c r="C152" s="3"/>
      <c r="D152" s="183"/>
      <c r="E152" s="183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</row>
    <row r="153" spans="2:99" ht="14.25" x14ac:dyDescent="0.2">
      <c r="B153" s="1"/>
      <c r="C153" s="3"/>
      <c r="D153" s="183"/>
      <c r="E153" s="183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</row>
    <row r="154" spans="2:99" ht="14.25" x14ac:dyDescent="0.2">
      <c r="B154" s="1"/>
      <c r="C154" s="3"/>
      <c r="D154" s="183"/>
      <c r="E154" s="183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</row>
    <row r="155" spans="2:99" ht="14.25" x14ac:dyDescent="0.2">
      <c r="B155" s="1"/>
      <c r="C155" s="3"/>
      <c r="D155" s="183"/>
      <c r="E155" s="183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</row>
    <row r="156" spans="2:99" ht="14.25" x14ac:dyDescent="0.2">
      <c r="B156" s="1"/>
      <c r="C156" s="3"/>
      <c r="D156" s="183"/>
      <c r="E156" s="183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</row>
    <row r="157" spans="2:99" ht="14.25" x14ac:dyDescent="0.2">
      <c r="B157" s="1"/>
      <c r="C157" s="3"/>
      <c r="D157" s="183"/>
      <c r="E157" s="183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</row>
    <row r="158" spans="2:99" ht="14.25" x14ac:dyDescent="0.2">
      <c r="B158" s="1"/>
      <c r="C158" s="3"/>
      <c r="D158" s="183"/>
      <c r="E158" s="183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</row>
    <row r="159" spans="2:99" ht="14.25" x14ac:dyDescent="0.2">
      <c r="B159" s="1"/>
      <c r="C159" s="3"/>
      <c r="D159" s="183"/>
      <c r="E159" s="183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</row>
    <row r="160" spans="2:99" ht="14.25" x14ac:dyDescent="0.2">
      <c r="B160" s="1"/>
      <c r="C160" s="3"/>
      <c r="D160" s="183"/>
      <c r="E160" s="183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</row>
    <row r="161" spans="2:99" ht="14.25" x14ac:dyDescent="0.2">
      <c r="B161" s="1"/>
      <c r="C161" s="3"/>
      <c r="D161" s="183"/>
      <c r="E161" s="183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</row>
    <row r="162" spans="2:99" ht="14.25" x14ac:dyDescent="0.2">
      <c r="B162" s="1"/>
      <c r="C162" s="3"/>
      <c r="D162" s="183"/>
      <c r="E162" s="183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</row>
    <row r="163" spans="2:99" ht="14.25" x14ac:dyDescent="0.2">
      <c r="B163" s="1"/>
      <c r="C163" s="3"/>
      <c r="D163" s="183"/>
      <c r="E163" s="183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</row>
    <row r="164" spans="2:99" ht="14.25" x14ac:dyDescent="0.2">
      <c r="B164" s="1"/>
      <c r="C164" s="3"/>
      <c r="D164" s="183"/>
      <c r="E164" s="183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</row>
    <row r="165" spans="2:99" ht="14.25" x14ac:dyDescent="0.2">
      <c r="B165" s="1"/>
      <c r="C165" s="3"/>
      <c r="D165" s="183"/>
      <c r="E165" s="183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</row>
    <row r="166" spans="2:99" ht="14.25" x14ac:dyDescent="0.2">
      <c r="B166" s="1"/>
      <c r="C166" s="3"/>
      <c r="D166" s="183"/>
      <c r="E166" s="183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</row>
    <row r="167" spans="2:99" ht="14.25" x14ac:dyDescent="0.2">
      <c r="B167" s="1"/>
      <c r="C167" s="3"/>
      <c r="D167" s="183"/>
      <c r="E167" s="183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</row>
    <row r="168" spans="2:99" ht="14.25" x14ac:dyDescent="0.2">
      <c r="B168" s="1"/>
      <c r="C168" s="3"/>
      <c r="D168" s="183"/>
      <c r="E168" s="183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</row>
    <row r="169" spans="2:99" ht="14.25" x14ac:dyDescent="0.2">
      <c r="B169" s="1"/>
      <c r="C169" s="3"/>
      <c r="D169" s="183"/>
      <c r="E169" s="183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</row>
    <row r="170" spans="2:99" ht="14.25" x14ac:dyDescent="0.2">
      <c r="B170" s="1"/>
      <c r="C170" s="3"/>
      <c r="D170" s="183"/>
      <c r="E170" s="183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</row>
    <row r="171" spans="2:99" ht="14.25" x14ac:dyDescent="0.2">
      <c r="B171" s="1"/>
      <c r="C171" s="3"/>
      <c r="D171" s="183"/>
      <c r="E171" s="183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</row>
    <row r="172" spans="2:99" ht="14.25" x14ac:dyDescent="0.2">
      <c r="B172" s="1"/>
      <c r="C172" s="3"/>
      <c r="D172" s="183"/>
      <c r="E172" s="183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</row>
    <row r="173" spans="2:99" ht="14.25" x14ac:dyDescent="0.2">
      <c r="B173" s="1"/>
      <c r="C173" s="3"/>
      <c r="D173" s="183"/>
      <c r="E173" s="183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</row>
    <row r="174" spans="2:99" ht="14.25" x14ac:dyDescent="0.2">
      <c r="B174" s="1"/>
      <c r="C174" s="3"/>
      <c r="D174" s="183"/>
      <c r="E174" s="183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</row>
    <row r="175" spans="2:99" ht="14.25" x14ac:dyDescent="0.2">
      <c r="B175" s="1"/>
      <c r="C175" s="3"/>
      <c r="D175" s="183"/>
      <c r="E175" s="183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</row>
    <row r="176" spans="2:99" ht="14.25" x14ac:dyDescent="0.2">
      <c r="B176" s="1"/>
      <c r="C176" s="3"/>
      <c r="D176" s="183"/>
      <c r="E176" s="183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</row>
    <row r="177" spans="2:99" ht="14.25" x14ac:dyDescent="0.2">
      <c r="B177" s="1"/>
      <c r="C177" s="3"/>
      <c r="D177" s="183"/>
      <c r="E177" s="183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</row>
    <row r="178" spans="2:99" ht="14.25" x14ac:dyDescent="0.2">
      <c r="B178" s="1"/>
      <c r="C178" s="3"/>
      <c r="D178" s="183"/>
      <c r="E178" s="183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</row>
    <row r="179" spans="2:99" ht="14.25" x14ac:dyDescent="0.2">
      <c r="B179" s="1"/>
      <c r="C179" s="3"/>
      <c r="D179" s="183"/>
      <c r="E179" s="183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</row>
    <row r="180" spans="2:99" ht="14.25" x14ac:dyDescent="0.2">
      <c r="B180" s="1"/>
      <c r="C180" s="3"/>
      <c r="D180" s="183"/>
      <c r="E180" s="183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</row>
    <row r="181" spans="2:99" ht="14.25" x14ac:dyDescent="0.2">
      <c r="B181" s="1"/>
      <c r="C181" s="3"/>
      <c r="D181" s="183"/>
      <c r="E181" s="183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</row>
    <row r="182" spans="2:99" ht="14.25" x14ac:dyDescent="0.2">
      <c r="B182" s="1"/>
      <c r="C182" s="3"/>
      <c r="D182" s="183"/>
      <c r="E182" s="183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</row>
    <row r="183" spans="2:99" ht="14.25" x14ac:dyDescent="0.2">
      <c r="B183" s="1"/>
      <c r="C183" s="3"/>
      <c r="D183" s="183"/>
      <c r="E183" s="183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</row>
    <row r="184" spans="2:99" ht="14.25" x14ac:dyDescent="0.2">
      <c r="B184" s="1"/>
      <c r="C184" s="3"/>
      <c r="D184" s="183"/>
      <c r="E184" s="183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</row>
    <row r="185" spans="2:99" ht="14.25" x14ac:dyDescent="0.2">
      <c r="B185" s="1"/>
      <c r="C185" s="3"/>
      <c r="D185" s="183"/>
      <c r="E185" s="183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</row>
    <row r="186" spans="2:99" ht="14.25" x14ac:dyDescent="0.2">
      <c r="B186" s="1"/>
      <c r="C186" s="3"/>
      <c r="D186" s="183"/>
      <c r="E186" s="183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</row>
    <row r="187" spans="2:99" ht="14.25" x14ac:dyDescent="0.2">
      <c r="B187" s="1"/>
      <c r="C187" s="3"/>
      <c r="D187" s="183"/>
      <c r="E187" s="183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</row>
    <row r="188" spans="2:99" ht="14.25" x14ac:dyDescent="0.2">
      <c r="B188" s="1"/>
      <c r="C188" s="3"/>
      <c r="D188" s="183"/>
      <c r="E188" s="183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</row>
    <row r="189" spans="2:99" ht="14.25" x14ac:dyDescent="0.2">
      <c r="B189" s="1"/>
      <c r="C189" s="3"/>
      <c r="D189" s="183"/>
      <c r="E189" s="183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</row>
    <row r="190" spans="2:99" ht="14.25" x14ac:dyDescent="0.2">
      <c r="B190" s="1"/>
      <c r="C190" s="3"/>
      <c r="D190" s="183"/>
      <c r="E190" s="183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</row>
    <row r="191" spans="2:99" ht="14.25" x14ac:dyDescent="0.2">
      <c r="B191" s="1"/>
      <c r="C191" s="3"/>
      <c r="D191" s="183"/>
      <c r="E191" s="183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</row>
    <row r="192" spans="2:99" ht="14.25" x14ac:dyDescent="0.2">
      <c r="B192" s="1"/>
      <c r="C192" s="3"/>
      <c r="D192" s="183"/>
      <c r="E192" s="183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</row>
    <row r="193" spans="2:99" ht="14.25" x14ac:dyDescent="0.2">
      <c r="B193" s="1"/>
      <c r="C193" s="3"/>
      <c r="D193" s="183"/>
      <c r="E193" s="183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</row>
    <row r="194" spans="2:99" ht="14.25" x14ac:dyDescent="0.2">
      <c r="B194" s="1"/>
      <c r="C194" s="3"/>
      <c r="D194" s="183"/>
      <c r="E194" s="183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</row>
    <row r="195" spans="2:99" ht="14.25" x14ac:dyDescent="0.2">
      <c r="B195" s="1"/>
      <c r="C195" s="3"/>
      <c r="D195" s="183"/>
      <c r="E195" s="183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</row>
    <row r="196" spans="2:99" ht="14.25" x14ac:dyDescent="0.2">
      <c r="B196" s="1"/>
      <c r="C196" s="3"/>
      <c r="D196" s="183"/>
      <c r="E196" s="183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</row>
    <row r="197" spans="2:99" ht="14.25" x14ac:dyDescent="0.2">
      <c r="B197" s="1"/>
      <c r="C197" s="3"/>
      <c r="D197" s="183"/>
      <c r="E197" s="183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</row>
    <row r="198" spans="2:99" ht="14.25" x14ac:dyDescent="0.2">
      <c r="B198" s="1"/>
      <c r="C198" s="3"/>
      <c r="D198" s="183"/>
      <c r="E198" s="183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</row>
    <row r="199" spans="2:99" ht="14.25" x14ac:dyDescent="0.2">
      <c r="B199" s="1"/>
      <c r="C199" s="3"/>
      <c r="D199" s="183"/>
      <c r="E199" s="183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</row>
    <row r="200" spans="2:99" ht="14.25" x14ac:dyDescent="0.2">
      <c r="B200" s="1"/>
      <c r="C200" s="3"/>
      <c r="D200" s="183"/>
      <c r="E200" s="183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</row>
    <row r="201" spans="2:99" ht="14.25" x14ac:dyDescent="0.2">
      <c r="B201" s="1"/>
      <c r="C201" s="3"/>
      <c r="D201" s="183"/>
      <c r="E201" s="183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</row>
    <row r="202" spans="2:99" ht="14.25" x14ac:dyDescent="0.2">
      <c r="B202" s="1"/>
      <c r="C202" s="3"/>
      <c r="D202" s="183"/>
      <c r="E202" s="183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</row>
    <row r="203" spans="2:99" ht="14.25" x14ac:dyDescent="0.2">
      <c r="B203" s="1"/>
      <c r="C203" s="3"/>
      <c r="D203" s="183"/>
      <c r="E203" s="183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</row>
    <row r="204" spans="2:99" ht="14.25" x14ac:dyDescent="0.2">
      <c r="B204" s="1"/>
      <c r="C204" s="3"/>
      <c r="D204" s="183"/>
      <c r="E204" s="183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</row>
    <row r="205" spans="2:99" ht="14.25" x14ac:dyDescent="0.2">
      <c r="B205" s="1"/>
      <c r="C205" s="3"/>
      <c r="D205" s="183"/>
      <c r="E205" s="183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</row>
    <row r="206" spans="2:99" ht="14.25" x14ac:dyDescent="0.2">
      <c r="B206" s="1"/>
      <c r="C206" s="3"/>
      <c r="D206" s="183"/>
      <c r="E206" s="183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</row>
    <row r="207" spans="2:99" ht="14.25" x14ac:dyDescent="0.2">
      <c r="B207" s="1"/>
      <c r="C207" s="3"/>
      <c r="D207" s="183"/>
      <c r="E207" s="183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</row>
    <row r="208" spans="2:99" ht="14.25" x14ac:dyDescent="0.2">
      <c r="B208" s="1"/>
      <c r="C208" s="3"/>
      <c r="D208" s="183"/>
      <c r="E208" s="183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</row>
    <row r="209" spans="2:99" ht="14.25" x14ac:dyDescent="0.2">
      <c r="B209" s="1"/>
      <c r="C209" s="3"/>
      <c r="D209" s="183"/>
      <c r="E209" s="183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</row>
    <row r="210" spans="2:99" ht="14.25" x14ac:dyDescent="0.2">
      <c r="B210" s="1"/>
      <c r="C210" s="3"/>
      <c r="D210" s="183"/>
      <c r="E210" s="183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</row>
    <row r="211" spans="2:99" ht="14.25" x14ac:dyDescent="0.2">
      <c r="B211" s="1"/>
      <c r="C211" s="3"/>
      <c r="D211" s="183"/>
      <c r="E211" s="183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</row>
    <row r="212" spans="2:99" ht="14.25" x14ac:dyDescent="0.2">
      <c r="B212" s="1"/>
      <c r="C212" s="3"/>
      <c r="D212" s="183"/>
      <c r="E212" s="183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</row>
    <row r="213" spans="2:99" ht="14.25" x14ac:dyDescent="0.2">
      <c r="B213" s="1"/>
      <c r="C213" s="3"/>
      <c r="D213" s="183"/>
      <c r="E213" s="183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</row>
    <row r="214" spans="2:99" ht="14.25" x14ac:dyDescent="0.2">
      <c r="B214" s="1"/>
      <c r="C214" s="3"/>
      <c r="D214" s="183"/>
      <c r="E214" s="183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</row>
    <row r="215" spans="2:99" ht="14.25" x14ac:dyDescent="0.2">
      <c r="B215" s="1"/>
      <c r="C215" s="3"/>
      <c r="D215" s="183"/>
      <c r="E215" s="183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</row>
    <row r="216" spans="2:99" ht="14.25" x14ac:dyDescent="0.2">
      <c r="B216" s="1"/>
      <c r="C216" s="3"/>
      <c r="D216" s="183"/>
      <c r="E216" s="183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</row>
    <row r="217" spans="2:99" ht="14.25" x14ac:dyDescent="0.2">
      <c r="B217" s="1"/>
      <c r="C217" s="3"/>
      <c r="D217" s="183"/>
      <c r="E217" s="183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</row>
    <row r="218" spans="2:99" ht="14.25" x14ac:dyDescent="0.2">
      <c r="B218" s="1"/>
      <c r="C218" s="3"/>
      <c r="D218" s="183"/>
      <c r="E218" s="183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</row>
    <row r="219" spans="2:99" ht="14.25" x14ac:dyDescent="0.2">
      <c r="B219" s="1"/>
      <c r="C219" s="3"/>
      <c r="D219" s="183"/>
      <c r="E219" s="183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</row>
    <row r="220" spans="2:99" ht="14.25" x14ac:dyDescent="0.2">
      <c r="B220" s="1"/>
      <c r="C220" s="3"/>
      <c r="D220" s="183"/>
      <c r="E220" s="183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</row>
    <row r="221" spans="2:99" ht="14.25" x14ac:dyDescent="0.2">
      <c r="B221" s="1"/>
      <c r="C221" s="3"/>
      <c r="D221" s="183"/>
      <c r="E221" s="183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</row>
    <row r="222" spans="2:99" ht="14.25" x14ac:dyDescent="0.2">
      <c r="B222" s="1"/>
      <c r="C222" s="3"/>
      <c r="D222" s="183"/>
      <c r="E222" s="183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</row>
    <row r="223" spans="2:99" ht="14.25" x14ac:dyDescent="0.2">
      <c r="B223" s="1"/>
      <c r="C223" s="3"/>
      <c r="D223" s="183"/>
      <c r="E223" s="183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</row>
    <row r="224" spans="2:99" ht="14.25" x14ac:dyDescent="0.2">
      <c r="B224" s="1"/>
      <c r="C224" s="3"/>
      <c r="D224" s="183"/>
      <c r="E224" s="183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</row>
    <row r="225" spans="2:99" ht="14.25" x14ac:dyDescent="0.2">
      <c r="B225" s="1"/>
      <c r="C225" s="3"/>
      <c r="D225" s="183"/>
      <c r="E225" s="183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</row>
    <row r="226" spans="2:99" ht="14.25" x14ac:dyDescent="0.2">
      <c r="B226" s="1"/>
      <c r="C226" s="3"/>
      <c r="D226" s="183"/>
      <c r="E226" s="183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</row>
    <row r="227" spans="2:99" ht="14.25" x14ac:dyDescent="0.2">
      <c r="B227" s="1"/>
      <c r="C227" s="3"/>
      <c r="D227" s="183"/>
      <c r="E227" s="183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</row>
    <row r="228" spans="2:99" ht="14.25" x14ac:dyDescent="0.2">
      <c r="B228" s="1"/>
      <c r="C228" s="3"/>
      <c r="D228" s="183"/>
      <c r="E228" s="183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</row>
    <row r="229" spans="2:99" ht="14.25" x14ac:dyDescent="0.2">
      <c r="B229" s="1"/>
      <c r="C229" s="3"/>
      <c r="D229" s="183"/>
      <c r="E229" s="183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</row>
    <row r="230" spans="2:99" ht="14.25" x14ac:dyDescent="0.2">
      <c r="B230" s="1"/>
      <c r="C230" s="3"/>
      <c r="D230" s="183"/>
      <c r="E230" s="183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</row>
    <row r="231" spans="2:99" ht="14.25" x14ac:dyDescent="0.2">
      <c r="B231" s="1"/>
      <c r="C231" s="3"/>
      <c r="D231" s="183"/>
      <c r="E231" s="183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</row>
    <row r="232" spans="2:99" ht="14.25" x14ac:dyDescent="0.2">
      <c r="B232" s="1"/>
      <c r="C232" s="3"/>
      <c r="D232" s="183"/>
      <c r="E232" s="183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</row>
    <row r="233" spans="2:99" ht="14.25" x14ac:dyDescent="0.2">
      <c r="B233" s="1"/>
      <c r="C233" s="3"/>
      <c r="D233" s="183"/>
      <c r="E233" s="183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</row>
    <row r="234" spans="2:99" ht="14.25" x14ac:dyDescent="0.2">
      <c r="B234" s="1"/>
      <c r="C234" s="3"/>
      <c r="D234" s="183"/>
      <c r="E234" s="183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</row>
    <row r="235" spans="2:99" ht="14.25" x14ac:dyDescent="0.2">
      <c r="B235" s="1"/>
      <c r="C235" s="3"/>
      <c r="D235" s="183"/>
      <c r="E235" s="183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</row>
    <row r="236" spans="2:99" ht="14.25" x14ac:dyDescent="0.2">
      <c r="B236" s="1"/>
      <c r="C236" s="3"/>
      <c r="D236" s="183"/>
      <c r="E236" s="183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</row>
    <row r="237" spans="2:99" ht="14.25" x14ac:dyDescent="0.2">
      <c r="B237" s="1"/>
      <c r="C237" s="3"/>
      <c r="D237" s="183"/>
      <c r="E237" s="183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</row>
    <row r="238" spans="2:99" ht="14.25" x14ac:dyDescent="0.2">
      <c r="B238" s="1"/>
      <c r="C238" s="3"/>
      <c r="D238" s="183"/>
      <c r="E238" s="183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</row>
    <row r="239" spans="2:99" ht="14.25" x14ac:dyDescent="0.2">
      <c r="B239" s="1"/>
      <c r="C239" s="3"/>
      <c r="D239" s="183"/>
      <c r="E239" s="183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</row>
    <row r="240" spans="2:99" ht="14.25" x14ac:dyDescent="0.2">
      <c r="B240" s="1"/>
      <c r="C240" s="3"/>
      <c r="D240" s="183"/>
      <c r="E240" s="183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</row>
    <row r="241" spans="2:99" ht="14.25" x14ac:dyDescent="0.2">
      <c r="B241" s="1"/>
      <c r="C241" s="3"/>
      <c r="D241" s="183"/>
      <c r="E241" s="183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</row>
    <row r="242" spans="2:99" ht="14.25" x14ac:dyDescent="0.2">
      <c r="B242" s="1"/>
      <c r="C242" s="3"/>
      <c r="D242" s="183"/>
      <c r="E242" s="183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</row>
    <row r="243" spans="2:99" ht="14.25" x14ac:dyDescent="0.2">
      <c r="B243" s="1"/>
      <c r="C243" s="3"/>
      <c r="D243" s="183"/>
      <c r="E243" s="183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</row>
    <row r="244" spans="2:99" ht="14.25" x14ac:dyDescent="0.2">
      <c r="B244" s="1"/>
      <c r="C244" s="3"/>
      <c r="D244" s="183"/>
      <c r="E244" s="183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</row>
    <row r="245" spans="2:99" ht="14.25" x14ac:dyDescent="0.2">
      <c r="B245" s="1"/>
      <c r="C245" s="3"/>
      <c r="D245" s="183"/>
      <c r="E245" s="183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</row>
    <row r="246" spans="2:99" ht="14.25" x14ac:dyDescent="0.2">
      <c r="B246" s="1"/>
      <c r="C246" s="3"/>
      <c r="D246" s="183"/>
      <c r="E246" s="183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</row>
    <row r="247" spans="2:99" ht="14.25" x14ac:dyDescent="0.2">
      <c r="B247" s="1"/>
      <c r="C247" s="3"/>
      <c r="D247" s="183"/>
      <c r="E247" s="183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</row>
    <row r="248" spans="2:99" ht="14.25" x14ac:dyDescent="0.2">
      <c r="B248" s="1"/>
      <c r="C248" s="3"/>
      <c r="D248" s="183"/>
      <c r="E248" s="183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</row>
    <row r="249" spans="2:99" ht="14.25" x14ac:dyDescent="0.2">
      <c r="B249" s="1"/>
      <c r="C249" s="3"/>
      <c r="D249" s="183"/>
      <c r="E249" s="183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</row>
    <row r="250" spans="2:99" ht="14.25" x14ac:dyDescent="0.2">
      <c r="B250" s="1"/>
      <c r="C250" s="3"/>
      <c r="D250" s="183"/>
      <c r="E250" s="183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</row>
    <row r="251" spans="2:99" ht="14.25" x14ac:dyDescent="0.2">
      <c r="B251" s="1"/>
      <c r="C251" s="3"/>
      <c r="D251" s="183"/>
      <c r="E251" s="183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</row>
    <row r="252" spans="2:99" ht="14.25" x14ac:dyDescent="0.2">
      <c r="B252" s="1"/>
      <c r="C252" s="3"/>
      <c r="D252" s="183"/>
      <c r="E252" s="183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</row>
    <row r="253" spans="2:99" ht="14.25" x14ac:dyDescent="0.2">
      <c r="B253" s="1"/>
      <c r="C253" s="3"/>
      <c r="D253" s="183"/>
      <c r="E253" s="183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</row>
    <row r="254" spans="2:99" ht="14.25" x14ac:dyDescent="0.2">
      <c r="B254" s="1"/>
      <c r="C254" s="3"/>
      <c r="D254" s="183"/>
      <c r="E254" s="183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</row>
    <row r="255" spans="2:99" x14ac:dyDescent="0.2">
      <c r="C255" s="4"/>
    </row>
    <row r="256" spans="2:99" x14ac:dyDescent="0.2">
      <c r="C256" s="4"/>
    </row>
    <row r="257" spans="3:3" x14ac:dyDescent="0.2">
      <c r="C257" s="4"/>
    </row>
    <row r="258" spans="3:3" x14ac:dyDescent="0.2">
      <c r="C258" s="4"/>
    </row>
    <row r="259" spans="3:3" x14ac:dyDescent="0.2">
      <c r="C259" s="4"/>
    </row>
    <row r="260" spans="3:3" x14ac:dyDescent="0.2">
      <c r="C260" s="4"/>
    </row>
    <row r="261" spans="3:3" x14ac:dyDescent="0.2">
      <c r="C261" s="4"/>
    </row>
    <row r="262" spans="3:3" x14ac:dyDescent="0.2">
      <c r="C262" s="4"/>
    </row>
    <row r="263" spans="3:3" x14ac:dyDescent="0.2">
      <c r="C263" s="4"/>
    </row>
    <row r="264" spans="3:3" x14ac:dyDescent="0.2">
      <c r="C264" s="4"/>
    </row>
    <row r="265" spans="3:3" x14ac:dyDescent="0.2">
      <c r="C265" s="4"/>
    </row>
    <row r="266" spans="3:3" x14ac:dyDescent="0.2">
      <c r="C266" s="4"/>
    </row>
    <row r="267" spans="3:3" x14ac:dyDescent="0.2">
      <c r="C267" s="4"/>
    </row>
    <row r="268" spans="3:3" x14ac:dyDescent="0.2">
      <c r="C268" s="4"/>
    </row>
    <row r="269" spans="3:3" x14ac:dyDescent="0.2">
      <c r="C269" s="4"/>
    </row>
    <row r="270" spans="3:3" x14ac:dyDescent="0.2">
      <c r="C270" s="4"/>
    </row>
    <row r="271" spans="3:3" x14ac:dyDescent="0.2">
      <c r="C271" s="4"/>
    </row>
    <row r="272" spans="3:3" x14ac:dyDescent="0.2">
      <c r="C272" s="4"/>
    </row>
    <row r="273" spans="3:3" x14ac:dyDescent="0.2">
      <c r="C273" s="4"/>
    </row>
    <row r="274" spans="3:3" x14ac:dyDescent="0.2">
      <c r="C274" s="4"/>
    </row>
    <row r="275" spans="3:3" x14ac:dyDescent="0.2">
      <c r="C275" s="4"/>
    </row>
    <row r="276" spans="3:3" x14ac:dyDescent="0.2">
      <c r="C276" s="4"/>
    </row>
    <row r="277" spans="3:3" x14ac:dyDescent="0.2">
      <c r="C277" s="4"/>
    </row>
    <row r="278" spans="3:3" x14ac:dyDescent="0.2">
      <c r="C278" s="4"/>
    </row>
    <row r="279" spans="3:3" x14ac:dyDescent="0.2">
      <c r="C279" s="4"/>
    </row>
    <row r="280" spans="3:3" x14ac:dyDescent="0.2">
      <c r="C280" s="4"/>
    </row>
    <row r="281" spans="3:3" x14ac:dyDescent="0.2">
      <c r="C281" s="4"/>
    </row>
    <row r="282" spans="3:3" x14ac:dyDescent="0.2">
      <c r="C282" s="4"/>
    </row>
    <row r="283" spans="3:3" x14ac:dyDescent="0.2">
      <c r="C283" s="4"/>
    </row>
    <row r="284" spans="3:3" x14ac:dyDescent="0.2">
      <c r="C284" s="4"/>
    </row>
    <row r="285" spans="3:3" x14ac:dyDescent="0.2">
      <c r="C285" s="4"/>
    </row>
    <row r="286" spans="3:3" x14ac:dyDescent="0.2">
      <c r="C286" s="4"/>
    </row>
    <row r="287" spans="3:3" x14ac:dyDescent="0.2">
      <c r="C287" s="4"/>
    </row>
    <row r="288" spans="3:3" x14ac:dyDescent="0.2">
      <c r="C288" s="4"/>
    </row>
    <row r="289" spans="3:3" x14ac:dyDescent="0.2">
      <c r="C289" s="4"/>
    </row>
    <row r="290" spans="3:3" x14ac:dyDescent="0.2">
      <c r="C290" s="4"/>
    </row>
    <row r="291" spans="3:3" x14ac:dyDescent="0.2">
      <c r="C291" s="4"/>
    </row>
    <row r="292" spans="3:3" x14ac:dyDescent="0.2">
      <c r="C292" s="4"/>
    </row>
    <row r="293" spans="3:3" x14ac:dyDescent="0.2">
      <c r="C293" s="4"/>
    </row>
    <row r="294" spans="3:3" x14ac:dyDescent="0.2">
      <c r="C294" s="4"/>
    </row>
    <row r="295" spans="3:3" x14ac:dyDescent="0.2">
      <c r="C295" s="4"/>
    </row>
    <row r="296" spans="3:3" x14ac:dyDescent="0.2">
      <c r="C296" s="4"/>
    </row>
    <row r="297" spans="3:3" x14ac:dyDescent="0.2">
      <c r="C297" s="4"/>
    </row>
    <row r="298" spans="3:3" x14ac:dyDescent="0.2">
      <c r="C298" s="4"/>
    </row>
    <row r="299" spans="3:3" x14ac:dyDescent="0.2">
      <c r="C299" s="4"/>
    </row>
    <row r="300" spans="3:3" x14ac:dyDescent="0.2">
      <c r="C300" s="4"/>
    </row>
    <row r="301" spans="3:3" x14ac:dyDescent="0.2">
      <c r="C301" s="4"/>
    </row>
    <row r="302" spans="3:3" x14ac:dyDescent="0.2">
      <c r="C302" s="4"/>
    </row>
    <row r="303" spans="3:3" x14ac:dyDescent="0.2">
      <c r="C303" s="4"/>
    </row>
    <row r="304" spans="3:3" x14ac:dyDescent="0.2">
      <c r="C304" s="4"/>
    </row>
    <row r="305" spans="3:3" x14ac:dyDescent="0.2">
      <c r="C305" s="4"/>
    </row>
    <row r="306" spans="3:3" x14ac:dyDescent="0.2">
      <c r="C306" s="4"/>
    </row>
    <row r="307" spans="3:3" x14ac:dyDescent="0.2">
      <c r="C307" s="4"/>
    </row>
    <row r="308" spans="3:3" x14ac:dyDescent="0.2">
      <c r="C308" s="4"/>
    </row>
    <row r="309" spans="3:3" x14ac:dyDescent="0.2">
      <c r="C309" s="4"/>
    </row>
    <row r="310" spans="3:3" x14ac:dyDescent="0.2">
      <c r="C310" s="4"/>
    </row>
    <row r="311" spans="3:3" x14ac:dyDescent="0.2">
      <c r="C311" s="4"/>
    </row>
    <row r="312" spans="3:3" x14ac:dyDescent="0.2">
      <c r="C312" s="4"/>
    </row>
    <row r="313" spans="3:3" x14ac:dyDescent="0.2">
      <c r="C313" s="4"/>
    </row>
    <row r="314" spans="3:3" x14ac:dyDescent="0.2">
      <c r="C314" s="4"/>
    </row>
    <row r="315" spans="3:3" x14ac:dyDescent="0.2">
      <c r="C315" s="4"/>
    </row>
    <row r="316" spans="3:3" x14ac:dyDescent="0.2">
      <c r="C316" s="4"/>
    </row>
    <row r="317" spans="3:3" x14ac:dyDescent="0.2">
      <c r="C317" s="4"/>
    </row>
    <row r="318" spans="3:3" x14ac:dyDescent="0.2">
      <c r="C318" s="4"/>
    </row>
    <row r="319" spans="3:3" x14ac:dyDescent="0.2">
      <c r="C319" s="4"/>
    </row>
    <row r="320" spans="3:3" x14ac:dyDescent="0.2">
      <c r="C320" s="4"/>
    </row>
    <row r="321" spans="3:3" x14ac:dyDescent="0.2">
      <c r="C321" s="4"/>
    </row>
    <row r="322" spans="3:3" x14ac:dyDescent="0.2">
      <c r="C322" s="4"/>
    </row>
    <row r="323" spans="3:3" x14ac:dyDescent="0.2">
      <c r="C323" s="4"/>
    </row>
    <row r="324" spans="3:3" x14ac:dyDescent="0.2">
      <c r="C324" s="4"/>
    </row>
    <row r="325" spans="3:3" x14ac:dyDescent="0.2">
      <c r="C325" s="4"/>
    </row>
    <row r="326" spans="3:3" x14ac:dyDescent="0.2">
      <c r="C326" s="4"/>
    </row>
    <row r="327" spans="3:3" x14ac:dyDescent="0.2">
      <c r="C327" s="4"/>
    </row>
    <row r="328" spans="3:3" x14ac:dyDescent="0.2">
      <c r="C328" s="4"/>
    </row>
    <row r="329" spans="3:3" x14ac:dyDescent="0.2">
      <c r="C329" s="4"/>
    </row>
    <row r="330" spans="3:3" x14ac:dyDescent="0.2">
      <c r="C330" s="4"/>
    </row>
    <row r="331" spans="3:3" x14ac:dyDescent="0.2">
      <c r="C331" s="4"/>
    </row>
    <row r="332" spans="3:3" x14ac:dyDescent="0.2">
      <c r="C332" s="4"/>
    </row>
    <row r="333" spans="3:3" x14ac:dyDescent="0.2">
      <c r="C333" s="4"/>
    </row>
    <row r="334" spans="3:3" x14ac:dyDescent="0.2">
      <c r="C334" s="4"/>
    </row>
    <row r="335" spans="3:3" x14ac:dyDescent="0.2">
      <c r="C335" s="4"/>
    </row>
    <row r="336" spans="3:3" x14ac:dyDescent="0.2">
      <c r="C336" s="4"/>
    </row>
    <row r="337" spans="3:3" x14ac:dyDescent="0.2">
      <c r="C337" s="4"/>
    </row>
    <row r="338" spans="3:3" x14ac:dyDescent="0.2">
      <c r="C338" s="4"/>
    </row>
    <row r="339" spans="3:3" x14ac:dyDescent="0.2">
      <c r="C339" s="4"/>
    </row>
    <row r="340" spans="3:3" x14ac:dyDescent="0.2">
      <c r="C340" s="4"/>
    </row>
    <row r="341" spans="3:3" x14ac:dyDescent="0.2">
      <c r="C341" s="4"/>
    </row>
    <row r="342" spans="3:3" x14ac:dyDescent="0.2">
      <c r="C342" s="4"/>
    </row>
    <row r="343" spans="3:3" x14ac:dyDescent="0.2">
      <c r="C343" s="4"/>
    </row>
    <row r="344" spans="3:3" x14ac:dyDescent="0.2">
      <c r="C344" s="4"/>
    </row>
    <row r="345" spans="3:3" x14ac:dyDescent="0.2">
      <c r="C345" s="4"/>
    </row>
    <row r="346" spans="3:3" x14ac:dyDescent="0.2">
      <c r="C346" s="4"/>
    </row>
    <row r="347" spans="3:3" x14ac:dyDescent="0.2">
      <c r="C347" s="4"/>
    </row>
    <row r="348" spans="3:3" x14ac:dyDescent="0.2">
      <c r="C348" s="4"/>
    </row>
    <row r="349" spans="3:3" x14ac:dyDescent="0.2">
      <c r="C349" s="4"/>
    </row>
    <row r="350" spans="3:3" x14ac:dyDescent="0.2">
      <c r="C350" s="4"/>
    </row>
    <row r="351" spans="3:3" x14ac:dyDescent="0.2">
      <c r="C351" s="4"/>
    </row>
    <row r="352" spans="3:3" x14ac:dyDescent="0.2">
      <c r="C352" s="4"/>
    </row>
    <row r="353" spans="3:3" x14ac:dyDescent="0.2">
      <c r="C353" s="4"/>
    </row>
    <row r="354" spans="3:3" x14ac:dyDescent="0.2">
      <c r="C354" s="4"/>
    </row>
    <row r="355" spans="3:3" x14ac:dyDescent="0.2">
      <c r="C355" s="4"/>
    </row>
    <row r="356" spans="3:3" x14ac:dyDescent="0.2">
      <c r="C356" s="4"/>
    </row>
    <row r="357" spans="3:3" x14ac:dyDescent="0.2">
      <c r="C357" s="4"/>
    </row>
    <row r="358" spans="3:3" x14ac:dyDescent="0.2">
      <c r="C358" s="4"/>
    </row>
    <row r="359" spans="3:3" x14ac:dyDescent="0.2">
      <c r="C359" s="4"/>
    </row>
    <row r="360" spans="3:3" x14ac:dyDescent="0.2">
      <c r="C360" s="4"/>
    </row>
    <row r="361" spans="3:3" x14ac:dyDescent="0.2">
      <c r="C361" s="4"/>
    </row>
    <row r="362" spans="3:3" x14ac:dyDescent="0.2">
      <c r="C362" s="4"/>
    </row>
    <row r="363" spans="3:3" x14ac:dyDescent="0.2">
      <c r="C363" s="4"/>
    </row>
    <row r="364" spans="3:3" x14ac:dyDescent="0.2">
      <c r="C364" s="4"/>
    </row>
    <row r="365" spans="3:3" x14ac:dyDescent="0.2">
      <c r="C365" s="4"/>
    </row>
    <row r="366" spans="3:3" x14ac:dyDescent="0.2">
      <c r="C366" s="4"/>
    </row>
    <row r="367" spans="3:3" x14ac:dyDescent="0.2">
      <c r="C367" s="4"/>
    </row>
    <row r="368" spans="3:3" x14ac:dyDescent="0.2">
      <c r="C368" s="4"/>
    </row>
    <row r="369" spans="3:3" x14ac:dyDescent="0.2">
      <c r="C369" s="4"/>
    </row>
    <row r="370" spans="3:3" x14ac:dyDescent="0.2">
      <c r="C370" s="4"/>
    </row>
    <row r="371" spans="3:3" x14ac:dyDescent="0.2">
      <c r="C371" s="4"/>
    </row>
    <row r="372" spans="3:3" x14ac:dyDescent="0.2">
      <c r="C372" s="4"/>
    </row>
    <row r="373" spans="3:3" x14ac:dyDescent="0.2">
      <c r="C373" s="4"/>
    </row>
    <row r="374" spans="3:3" x14ac:dyDescent="0.2">
      <c r="C374" s="4"/>
    </row>
    <row r="375" spans="3:3" x14ac:dyDescent="0.2">
      <c r="C375" s="4"/>
    </row>
    <row r="376" spans="3:3" x14ac:dyDescent="0.2">
      <c r="C376" s="4"/>
    </row>
    <row r="377" spans="3:3" x14ac:dyDescent="0.2">
      <c r="C377" s="4"/>
    </row>
    <row r="378" spans="3:3" x14ac:dyDescent="0.2">
      <c r="C378" s="4"/>
    </row>
    <row r="379" spans="3:3" x14ac:dyDescent="0.2">
      <c r="C379" s="4"/>
    </row>
    <row r="380" spans="3:3" x14ac:dyDescent="0.2">
      <c r="C380" s="4"/>
    </row>
    <row r="381" spans="3:3" x14ac:dyDescent="0.2">
      <c r="C381" s="4"/>
    </row>
  </sheetData>
  <sheetProtection algorithmName="SHA-512" hashValue="sut6uAY4Gxw4viXa6xsQN8hPyq9kAnmLsxzjqd7jgrPEYU10PvLd7dBWikwOb9uwqDNNGyvgbBA03GI4WFvlIw==" saltValue="reQDmCuXPhH2W7/fkA4NZw==" spinCount="100000" sheet="1" objects="1" scenarios="1" formatCells="0"/>
  <pageMargins left="0.78740157499999996" right="0.78740157499999996" top="0.984251969" bottom="0.984251969" header="0.4921259845" footer="0.4921259845"/>
  <pageSetup paperSize="9" scale="72" orientation="landscape" r:id="rId1"/>
  <headerFooter alignWithMargins="0"/>
  <colBreaks count="1" manualBreakCount="1">
    <brk id="10" max="26" man="1"/>
  </col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6"/>
  </sheetPr>
  <dimension ref="A1:CU381"/>
  <sheetViews>
    <sheetView zoomScale="75" zoomScaleNormal="75" workbookViewId="0"/>
  </sheetViews>
  <sheetFormatPr defaultRowHeight="12.75" x14ac:dyDescent="0.2"/>
  <cols>
    <col min="1" max="1" width="2.28515625" customWidth="1"/>
    <col min="2" max="2" width="57.5703125" customWidth="1"/>
    <col min="3" max="3" width="8.7109375" customWidth="1"/>
    <col min="4" max="4" width="15.85546875" style="182" customWidth="1"/>
    <col min="5" max="5" width="9.140625" style="182"/>
    <col min="6" max="6" width="4" customWidth="1"/>
    <col min="7" max="7" width="45.7109375" customWidth="1"/>
    <col min="8" max="8" width="14.140625" customWidth="1"/>
    <col min="9" max="9" width="12.7109375" customWidth="1"/>
    <col min="10" max="10" width="11.85546875" customWidth="1"/>
    <col min="11" max="11" width="18.28515625" customWidth="1"/>
  </cols>
  <sheetData>
    <row r="1" spans="1:99" x14ac:dyDescent="0.2">
      <c r="A1" s="8"/>
      <c r="B1" s="8"/>
      <c r="C1" s="8"/>
      <c r="D1" s="169"/>
      <c r="E1" s="169"/>
      <c r="F1" s="8"/>
      <c r="G1" s="8"/>
      <c r="H1" s="8"/>
      <c r="I1" s="8"/>
      <c r="J1" s="8"/>
      <c r="K1" s="8"/>
      <c r="L1" s="8"/>
    </row>
    <row r="2" spans="1:99" ht="14.25" x14ac:dyDescent="0.2">
      <c r="A2" s="8"/>
      <c r="B2" s="29" t="s">
        <v>139</v>
      </c>
      <c r="C2" s="13"/>
      <c r="D2" s="177"/>
      <c r="E2" s="172"/>
      <c r="F2" s="13"/>
      <c r="G2" s="29" t="s">
        <v>137</v>
      </c>
      <c r="H2" s="13"/>
      <c r="I2" s="13"/>
      <c r="J2" s="7"/>
      <c r="K2" s="7"/>
      <c r="L2" s="7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</row>
    <row r="3" spans="1:99" s="74" customFormat="1" ht="15" thickBot="1" x14ac:dyDescent="0.25">
      <c r="A3" s="11"/>
      <c r="B3" s="63"/>
      <c r="C3" s="9"/>
      <c r="D3" s="184"/>
      <c r="E3" s="184"/>
      <c r="F3" s="9"/>
      <c r="G3" s="63"/>
      <c r="H3" s="9"/>
      <c r="I3" s="9"/>
      <c r="J3" s="9"/>
      <c r="K3" s="9"/>
      <c r="L3" s="9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</row>
    <row r="4" spans="1:99" ht="7.5" customHeight="1" thickTop="1" thickBot="1" x14ac:dyDescent="0.25">
      <c r="A4" s="8"/>
      <c r="B4" s="7"/>
      <c r="C4" s="7"/>
      <c r="D4" s="172"/>
      <c r="E4" s="172"/>
      <c r="F4" s="68"/>
      <c r="G4" s="69"/>
      <c r="H4" s="70"/>
      <c r="I4" s="71"/>
      <c r="J4" s="7"/>
      <c r="K4" s="7"/>
      <c r="L4" s="7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</row>
    <row r="5" spans="1:99" ht="42" customHeight="1" thickTop="1" x14ac:dyDescent="0.2">
      <c r="A5" s="8"/>
      <c r="B5" s="15" t="s">
        <v>26</v>
      </c>
      <c r="C5" s="16" t="s">
        <v>27</v>
      </c>
      <c r="D5" s="189" t="s">
        <v>67</v>
      </c>
      <c r="E5" s="172"/>
      <c r="F5" s="54" t="s">
        <v>50</v>
      </c>
      <c r="G5" s="67" t="s">
        <v>46</v>
      </c>
      <c r="H5" s="75" t="s">
        <v>47</v>
      </c>
      <c r="I5" s="56" t="s">
        <v>53</v>
      </c>
      <c r="J5" s="7"/>
      <c r="K5" s="7"/>
      <c r="L5" s="7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</row>
    <row r="6" spans="1:99" ht="14.25" x14ac:dyDescent="0.2">
      <c r="A6" s="8"/>
      <c r="B6" s="17" t="s">
        <v>140</v>
      </c>
      <c r="C6" s="18" t="s">
        <v>68</v>
      </c>
      <c r="D6" s="174"/>
      <c r="E6" s="172"/>
      <c r="F6" s="24">
        <v>1</v>
      </c>
      <c r="G6" s="21" t="s">
        <v>87</v>
      </c>
      <c r="H6" s="105" t="e">
        <f>((D20-D22)/(D6+D7+D8+D9+D10+D11+D12+D13))*100</f>
        <v>#DIV/0!</v>
      </c>
      <c r="I6" s="25">
        <f>IF((D6+D7+D8+D9+D10+D11+D12+D13)=0,0,IF((H6)&lt;=0,0,IF(H6&lt;1.5,1,IF(H6&gt;3,3,2))))</f>
        <v>0</v>
      </c>
      <c r="J6" s="10"/>
      <c r="K6" s="10"/>
      <c r="L6" s="10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</row>
    <row r="7" spans="1:99" ht="14.25" x14ac:dyDescent="0.2">
      <c r="A7" s="8"/>
      <c r="B7" s="104" t="s">
        <v>113</v>
      </c>
      <c r="C7" s="103"/>
      <c r="D7" s="174"/>
      <c r="E7" s="172"/>
      <c r="F7" s="24">
        <v>2</v>
      </c>
      <c r="G7" s="21" t="s">
        <v>88</v>
      </c>
      <c r="H7" s="105" t="e">
        <f>((D20-D22)/((D6+D7+D8+D9+D10+D11+D12+D13)-(D14+D15)))*100</f>
        <v>#DIV/0!</v>
      </c>
      <c r="I7" s="106">
        <f>IF(AND((D20-D22)&lt;0,(D6+D7+D8+D9+D10+D11+D12+D13-D14-D15)&lt;0),0,IF(D6+D7+D8+D9+D10+D11+D12+D13-D14-D15&lt;=0,0,IF((H7)&lt;=0,0,IF(H7&lt;1.7,1,IF(H7&gt;4,3,2)))))</f>
        <v>0</v>
      </c>
      <c r="J7" s="10"/>
      <c r="K7" s="10"/>
      <c r="L7" s="10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</row>
    <row r="8" spans="1:99" ht="14.25" x14ac:dyDescent="0.2">
      <c r="A8" s="8"/>
      <c r="B8" s="17" t="s">
        <v>76</v>
      </c>
      <c r="C8" s="18" t="s">
        <v>69</v>
      </c>
      <c r="D8" s="174"/>
      <c r="E8" s="172"/>
      <c r="F8" s="24">
        <v>3</v>
      </c>
      <c r="G8" s="21" t="s">
        <v>25</v>
      </c>
      <c r="H8" s="105" t="e">
        <f>((D14+D15)/(D6+D7+D8+D9+D10+D11+D12+D13))*100</f>
        <v>#DIV/0!</v>
      </c>
      <c r="I8" s="106">
        <f>IF((D6+D7+D8+D9+D10+D11+D12+D13)=0,0,IF((H8)&gt;=100,0,IF(H8&lt;30,3,IF(H8&gt;50,1,2))))</f>
        <v>0</v>
      </c>
      <c r="J8" s="10"/>
      <c r="K8" s="10"/>
      <c r="L8" s="10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</row>
    <row r="9" spans="1:99" ht="14.25" x14ac:dyDescent="0.2">
      <c r="A9" s="8"/>
      <c r="B9" s="17" t="s">
        <v>77</v>
      </c>
      <c r="C9" s="18" t="s">
        <v>70</v>
      </c>
      <c r="D9" s="174"/>
      <c r="E9" s="172"/>
      <c r="F9" s="24">
        <v>4</v>
      </c>
      <c r="G9" s="21" t="s">
        <v>107</v>
      </c>
      <c r="H9" s="105" t="e">
        <f>((D6+D7+D8+D9+D10+D11+D12+D13)-(D14+D15))/(D6+D7)</f>
        <v>#DIV/0!</v>
      </c>
      <c r="I9" s="106">
        <f>IF(AND((D6+D7)=0,(D6+D7+D8+D9+D10+D11+D12+D13-D14-D15)&lt;0),0,IF((D6+D7)=0,3,IF((H9)&lt;=0,0,IF(H9&lt;0.51,1,IF(H9&gt;1,3,2)))))</f>
        <v>3</v>
      </c>
      <c r="J9" s="10"/>
      <c r="K9" s="10"/>
      <c r="L9" s="10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</row>
    <row r="10" spans="1:99" ht="14.25" x14ac:dyDescent="0.2">
      <c r="A10" s="8"/>
      <c r="B10" s="104" t="s">
        <v>114</v>
      </c>
      <c r="C10" s="103"/>
      <c r="D10" s="174"/>
      <c r="E10" s="172"/>
      <c r="F10" s="24">
        <v>5</v>
      </c>
      <c r="G10" s="21" t="s">
        <v>89</v>
      </c>
      <c r="H10" s="115" t="e">
        <f>D19/D18</f>
        <v>#DIV/0!</v>
      </c>
      <c r="I10" s="106">
        <f>IF(AND(D18&lt;=0,D19&lt;=0),0,IF(D18&lt;=0,0,IF(H10&gt;1,0,IF(H10&lt;0.95,3,IF(H10&gt;0.99,1,2)))))</f>
        <v>0</v>
      </c>
      <c r="J10" s="10"/>
      <c r="K10" s="10"/>
      <c r="L10" s="10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</row>
    <row r="11" spans="1:99" ht="14.25" x14ac:dyDescent="0.2">
      <c r="A11" s="8"/>
      <c r="B11" s="17" t="s">
        <v>78</v>
      </c>
      <c r="C11" s="18" t="s">
        <v>71</v>
      </c>
      <c r="D11" s="174"/>
      <c r="E11" s="172"/>
      <c r="F11" s="24">
        <v>6</v>
      </c>
      <c r="G11" s="21" t="s">
        <v>90</v>
      </c>
      <c r="H11" s="105" t="e">
        <f>(D11/D18)*360</f>
        <v>#DIV/0!</v>
      </c>
      <c r="I11" s="106">
        <f>IF(AND(D18&lt;=0,D11&lt;=0),1,IF(D18&lt;=0,1,IF(D11&lt;=0,1,IF(H11&lt;40,3,IF(H11&gt;70,1,2)))))</f>
        <v>1</v>
      </c>
      <c r="J11" s="10"/>
      <c r="K11" s="10"/>
      <c r="L11" s="10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</row>
    <row r="12" spans="1:99" ht="14.25" x14ac:dyDescent="0.2">
      <c r="A12" s="8"/>
      <c r="B12" s="17" t="s">
        <v>110</v>
      </c>
      <c r="C12" s="18" t="s">
        <v>72</v>
      </c>
      <c r="D12" s="174"/>
      <c r="E12" s="172"/>
      <c r="F12" s="24">
        <v>7</v>
      </c>
      <c r="G12" s="21" t="s">
        <v>91</v>
      </c>
      <c r="H12" s="105" t="e">
        <f>D18/(D6+D7+D8+D9+D10+D11+D12+D13)</f>
        <v>#DIV/0!</v>
      </c>
      <c r="I12" s="106">
        <f>IF(AND(D18&lt;=0,(D6+D7+D8+D9+D10+D11+D12+D13)&lt;=0),1,IF((D6+D7+D8+D9+D10+D11+D12+D13)&lt;=0,1,IF(H12&lt;0.3,1,IF(H12&gt;1,3,2))))</f>
        <v>1</v>
      </c>
      <c r="J12" s="10"/>
      <c r="K12" s="10"/>
      <c r="L12" s="10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</row>
    <row r="13" spans="1:99" ht="14.25" x14ac:dyDescent="0.2">
      <c r="A13" s="8"/>
      <c r="B13" s="17" t="s">
        <v>112</v>
      </c>
      <c r="C13" s="18" t="s">
        <v>73</v>
      </c>
      <c r="D13" s="174"/>
      <c r="E13" s="172"/>
      <c r="F13" s="24">
        <v>8</v>
      </c>
      <c r="G13" s="21" t="s">
        <v>156</v>
      </c>
      <c r="H13" s="105" t="e">
        <f>(D12+D8+D9+D10)/D14</f>
        <v>#DIV/0!</v>
      </c>
      <c r="I13" s="106">
        <f>IF(AND(D14&lt;=0,(D12+D8+D9+D10)&lt;=0),1,IF(D14&lt;=0,3,IF(H13&lt;0.7,1,IF(H13&gt;1.5,3,2))))</f>
        <v>1</v>
      </c>
      <c r="J13" s="10"/>
      <c r="K13" s="10"/>
      <c r="L13" s="10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</row>
    <row r="14" spans="1:99" ht="14.25" x14ac:dyDescent="0.2">
      <c r="A14" s="8"/>
      <c r="B14" s="17" t="s">
        <v>111</v>
      </c>
      <c r="C14" s="18" t="s">
        <v>74</v>
      </c>
      <c r="D14" s="174"/>
      <c r="E14" s="172"/>
      <c r="F14" s="24">
        <v>9</v>
      </c>
      <c r="G14" s="21" t="s">
        <v>92</v>
      </c>
      <c r="H14" s="105" t="e">
        <f>(D14+D15)/D20</f>
        <v>#DIV/0!</v>
      </c>
      <c r="I14" s="106">
        <f>IF(AND((D14+D15)=0,D20&gt;0),3,IF(D20&lt;=0,0,IF(H14&gt;7,1,IF(H14&lt;=0,0,IF(H14&lt;5,3,2)))))</f>
        <v>0</v>
      </c>
      <c r="J14" s="10"/>
      <c r="K14" s="10"/>
      <c r="L14" s="10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</row>
    <row r="15" spans="1:99" ht="15" thickBot="1" x14ac:dyDescent="0.25">
      <c r="A15" s="8"/>
      <c r="B15" s="19" t="s">
        <v>5</v>
      </c>
      <c r="C15" s="20" t="s">
        <v>75</v>
      </c>
      <c r="D15" s="176"/>
      <c r="E15" s="172"/>
      <c r="F15" s="111">
        <v>10</v>
      </c>
      <c r="G15" s="112" t="s">
        <v>153</v>
      </c>
      <c r="H15" s="113" t="e">
        <f>(((D6+D7+D10+D13)-('2012-DE'!D6+'2012-DE'!D7+'2012-DE'!D10+'2012-DE'!D13)+D22)/('2012-DE'!D6+'2012-DE'!D7+'2012-DE'!D10+'2012-DE'!D13))*100</f>
        <v>#DIV/0!</v>
      </c>
      <c r="I15" s="114">
        <f>IF(AND((D6+D7+D10+D13)=0,D22=0,('2012-DE'!D6+'2012-DE'!D7+'2012-DE'!D10+'2012-DE'!D13)=0),0, IF(('2012-DE'!D6+'2012-DE'!D7+'2012-DE'!D10+'2012-DE'!D13)=0,3, IF(H15&lt;=0,0, IF(H15&lt;2.51,1, IF(H15&gt;5,3,2)))))</f>
        <v>0</v>
      </c>
      <c r="J15" s="10"/>
      <c r="K15" s="10"/>
      <c r="L15" s="10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</row>
    <row r="16" spans="1:99" ht="16.5" thickTop="1" thickBot="1" x14ac:dyDescent="0.25">
      <c r="A16" s="8"/>
      <c r="B16" s="10"/>
      <c r="C16" s="30"/>
      <c r="D16" s="190"/>
      <c r="E16" s="172"/>
      <c r="F16" s="26" t="s">
        <v>54</v>
      </c>
      <c r="G16" s="27" t="s">
        <v>138</v>
      </c>
      <c r="H16" s="27"/>
      <c r="I16" s="28">
        <f>SUM(I6:I15)</f>
        <v>6</v>
      </c>
      <c r="J16" s="7"/>
      <c r="K16" s="7"/>
      <c r="L16" s="7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</row>
    <row r="17" spans="1:99" ht="29.25" thickTop="1" x14ac:dyDescent="0.2">
      <c r="A17" s="8"/>
      <c r="B17" s="15" t="s">
        <v>26</v>
      </c>
      <c r="C17" s="16" t="s">
        <v>27</v>
      </c>
      <c r="D17" s="189" t="s">
        <v>79</v>
      </c>
      <c r="E17" s="172"/>
      <c r="F17" s="7"/>
      <c r="G17" s="7"/>
      <c r="H17" s="7"/>
      <c r="I17" s="7"/>
      <c r="J17" s="7"/>
      <c r="K17" s="7"/>
      <c r="L17" s="7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</row>
    <row r="18" spans="1:99" ht="15" thickBot="1" x14ac:dyDescent="0.25">
      <c r="A18" s="8"/>
      <c r="B18" s="17" t="s">
        <v>117</v>
      </c>
      <c r="C18" s="18" t="s">
        <v>80</v>
      </c>
      <c r="D18" s="174"/>
      <c r="E18" s="172"/>
      <c r="F18" s="7"/>
      <c r="G18" s="10"/>
      <c r="H18" s="10"/>
      <c r="I18" s="10"/>
      <c r="J18" s="10"/>
      <c r="K18" s="10"/>
      <c r="L18" s="7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</row>
    <row r="19" spans="1:99" ht="14.25" x14ac:dyDescent="0.2">
      <c r="A19" s="8"/>
      <c r="B19" s="17" t="s">
        <v>118</v>
      </c>
      <c r="C19" s="18" t="s">
        <v>81</v>
      </c>
      <c r="D19" s="174"/>
      <c r="E19" s="172"/>
      <c r="F19" s="8"/>
      <c r="G19" s="40" t="s">
        <v>85</v>
      </c>
      <c r="H19" s="41"/>
      <c r="I19" s="37"/>
      <c r="J19" s="37"/>
      <c r="K19" s="37"/>
      <c r="L19" s="7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</row>
    <row r="20" spans="1:99" ht="15" thickBot="1" x14ac:dyDescent="0.25">
      <c r="A20" s="8"/>
      <c r="B20" s="19" t="s">
        <v>163</v>
      </c>
      <c r="C20" s="20" t="s">
        <v>52</v>
      </c>
      <c r="D20" s="176"/>
      <c r="E20" s="172"/>
      <c r="F20" s="8"/>
      <c r="G20" s="42" t="s">
        <v>108</v>
      </c>
      <c r="H20" s="43"/>
      <c r="I20" s="37"/>
      <c r="J20" s="37"/>
      <c r="K20" s="37"/>
      <c r="L20" s="7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</row>
    <row r="21" spans="1:99" ht="15.75" thickTop="1" thickBot="1" x14ac:dyDescent="0.25">
      <c r="A21" s="8"/>
      <c r="B21" s="10"/>
      <c r="C21" s="30"/>
      <c r="D21" s="190"/>
      <c r="E21" s="191"/>
      <c r="F21" s="7"/>
      <c r="G21" s="44" t="s">
        <v>109</v>
      </c>
      <c r="H21" s="45"/>
      <c r="I21" s="39"/>
      <c r="J21" s="39"/>
      <c r="K21" s="37"/>
      <c r="L21" s="7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</row>
    <row r="22" spans="1:99" ht="15.75" thickTop="1" thickBot="1" x14ac:dyDescent="0.25">
      <c r="A22" s="8"/>
      <c r="B22" s="35" t="s">
        <v>82</v>
      </c>
      <c r="C22" s="36" t="s">
        <v>83</v>
      </c>
      <c r="D22" s="192"/>
      <c r="E22" s="191"/>
      <c r="F22" s="7"/>
      <c r="G22" s="6"/>
      <c r="H22" s="6"/>
      <c r="I22" s="6"/>
      <c r="J22" s="6"/>
      <c r="K22" s="6"/>
      <c r="L22" s="7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</row>
    <row r="23" spans="1:99" ht="15" thickTop="1" x14ac:dyDescent="0.2">
      <c r="A23" s="8"/>
      <c r="E23" s="193"/>
      <c r="F23" s="7"/>
      <c r="G23" s="40" t="s">
        <v>84</v>
      </c>
      <c r="H23" s="46"/>
      <c r="I23" s="10"/>
      <c r="J23" s="10"/>
      <c r="K23" s="10"/>
      <c r="L23" s="7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</row>
    <row r="24" spans="1:99" ht="14.25" x14ac:dyDescent="0.2">
      <c r="A24" s="8"/>
      <c r="E24" s="193"/>
      <c r="F24" s="7"/>
      <c r="G24" s="42" t="s">
        <v>94</v>
      </c>
      <c r="H24" s="47"/>
      <c r="I24" s="38"/>
      <c r="J24" s="10"/>
      <c r="K24" s="32"/>
      <c r="L24" s="7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</row>
    <row r="25" spans="1:99" ht="15" thickBot="1" x14ac:dyDescent="0.25">
      <c r="A25" s="8"/>
      <c r="B25" s="10"/>
      <c r="C25" s="30"/>
      <c r="D25" s="190"/>
      <c r="E25" s="193"/>
      <c r="F25" s="7"/>
      <c r="G25" s="44" t="s">
        <v>95</v>
      </c>
      <c r="H25" s="48"/>
      <c r="I25" s="38"/>
      <c r="J25" s="10"/>
      <c r="K25" s="10"/>
      <c r="L25" s="7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</row>
    <row r="26" spans="1:99" ht="15" thickBot="1" x14ac:dyDescent="0.25">
      <c r="A26" s="8"/>
      <c r="B26" s="10"/>
      <c r="C26" s="30"/>
      <c r="D26" s="190"/>
      <c r="E26" s="193"/>
      <c r="F26" s="7"/>
      <c r="G26" s="6"/>
      <c r="H26" s="10"/>
      <c r="I26" s="10"/>
      <c r="J26" s="10"/>
      <c r="K26" s="10"/>
      <c r="L26" s="7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</row>
    <row r="27" spans="1:99" ht="15" thickBot="1" x14ac:dyDescent="0.25">
      <c r="A27" s="8"/>
      <c r="B27" s="10"/>
      <c r="C27" s="30"/>
      <c r="D27" s="190"/>
      <c r="E27" s="193"/>
      <c r="F27" s="7"/>
      <c r="G27" s="49" t="s">
        <v>86</v>
      </c>
      <c r="H27" s="10"/>
      <c r="I27" s="10"/>
      <c r="J27" s="10"/>
      <c r="K27" s="10"/>
      <c r="L27" s="7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</row>
    <row r="28" spans="1:99" ht="14.25" x14ac:dyDescent="0.2">
      <c r="A28" s="8"/>
      <c r="B28" s="10"/>
      <c r="C28" s="30"/>
      <c r="D28" s="190"/>
      <c r="E28" s="193"/>
      <c r="F28" s="7"/>
      <c r="G28" s="10"/>
      <c r="H28" s="10"/>
      <c r="I28" s="10"/>
      <c r="J28" s="10"/>
      <c r="K28" s="10"/>
      <c r="L28" s="7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</row>
    <row r="29" spans="1:99" ht="14.25" x14ac:dyDescent="0.2">
      <c r="A29" s="8"/>
      <c r="B29" s="10"/>
      <c r="C29" s="30"/>
      <c r="D29" s="190"/>
      <c r="E29" s="193"/>
      <c r="F29" s="7"/>
      <c r="G29" s="10" t="s">
        <v>115</v>
      </c>
      <c r="H29" s="10"/>
      <c r="I29" s="10"/>
      <c r="J29" s="10"/>
      <c r="K29" s="10"/>
      <c r="L29" s="7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</row>
    <row r="30" spans="1:99" ht="14.25" x14ac:dyDescent="0.2">
      <c r="A30" s="8"/>
      <c r="B30" s="31"/>
      <c r="C30" s="33"/>
      <c r="D30" s="194"/>
      <c r="E30" s="193"/>
      <c r="F30" s="7"/>
      <c r="G30" s="10" t="s">
        <v>116</v>
      </c>
      <c r="H30" s="10"/>
      <c r="I30" s="10"/>
      <c r="J30" s="10"/>
      <c r="K30" s="10"/>
      <c r="L30" s="7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</row>
    <row r="31" spans="1:99" ht="14.25" x14ac:dyDescent="0.2">
      <c r="A31" s="8"/>
      <c r="B31" s="31"/>
      <c r="C31" s="33"/>
      <c r="D31" s="194"/>
      <c r="E31" s="193"/>
      <c r="F31" s="7"/>
      <c r="G31" s="7"/>
      <c r="H31" s="7"/>
      <c r="I31" s="7"/>
      <c r="J31" s="7"/>
      <c r="K31" s="7"/>
      <c r="L31" s="7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</row>
    <row r="32" spans="1:99" ht="14.25" x14ac:dyDescent="0.2">
      <c r="A32" s="8"/>
      <c r="B32" s="31"/>
      <c r="C32" s="33"/>
      <c r="D32" s="194"/>
      <c r="E32" s="193"/>
      <c r="F32" s="7"/>
      <c r="G32" s="7"/>
      <c r="H32" s="7"/>
      <c r="I32" s="7"/>
      <c r="J32" s="7"/>
      <c r="K32" s="7"/>
      <c r="L32" s="7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</row>
    <row r="33" spans="1:99" ht="14.25" x14ac:dyDescent="0.2">
      <c r="A33" s="8"/>
      <c r="B33" s="31"/>
      <c r="C33" s="33"/>
      <c r="D33" s="194"/>
      <c r="E33" s="193"/>
      <c r="F33" s="7"/>
      <c r="G33" s="7"/>
      <c r="H33" s="7"/>
      <c r="I33" s="7"/>
      <c r="J33" s="7"/>
      <c r="K33" s="7"/>
      <c r="L33" s="7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</row>
    <row r="34" spans="1:99" ht="14.25" x14ac:dyDescent="0.2">
      <c r="A34" s="8"/>
      <c r="B34" s="31"/>
      <c r="C34" s="33"/>
      <c r="D34" s="194"/>
      <c r="E34" s="193"/>
      <c r="F34" s="7"/>
      <c r="G34" s="7"/>
      <c r="H34" s="7"/>
      <c r="I34" s="7"/>
      <c r="J34" s="7"/>
      <c r="K34" s="7"/>
      <c r="L34" s="7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</row>
    <row r="35" spans="1:99" ht="14.25" x14ac:dyDescent="0.2">
      <c r="A35" s="8"/>
      <c r="B35" s="31"/>
      <c r="C35" s="33"/>
      <c r="D35" s="194"/>
      <c r="E35" s="193"/>
      <c r="F35" s="7"/>
      <c r="G35" s="7"/>
      <c r="H35" s="7"/>
      <c r="I35" s="7"/>
      <c r="J35" s="7"/>
      <c r="K35" s="7"/>
      <c r="L35" s="7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</row>
    <row r="36" spans="1:99" ht="14.25" x14ac:dyDescent="0.2">
      <c r="A36" s="8"/>
      <c r="B36" s="31"/>
      <c r="C36" s="33"/>
      <c r="D36" s="194"/>
      <c r="E36" s="193"/>
      <c r="F36" s="7"/>
      <c r="G36" s="7"/>
      <c r="H36" s="7"/>
      <c r="I36" s="7"/>
      <c r="J36" s="7"/>
      <c r="K36" s="7"/>
      <c r="L36" s="7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</row>
    <row r="37" spans="1:99" ht="14.25" x14ac:dyDescent="0.2">
      <c r="A37" s="8"/>
      <c r="B37" s="31"/>
      <c r="C37" s="33"/>
      <c r="D37" s="194"/>
      <c r="E37" s="193"/>
      <c r="F37" s="7"/>
      <c r="G37" s="7"/>
      <c r="H37" s="7"/>
      <c r="I37" s="7"/>
      <c r="J37" s="7"/>
      <c r="K37" s="7"/>
      <c r="L37" s="7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</row>
    <row r="38" spans="1:99" ht="14.25" x14ac:dyDescent="0.2">
      <c r="A38" s="8"/>
      <c r="B38" s="31"/>
      <c r="C38" s="33"/>
      <c r="D38" s="194"/>
      <c r="E38" s="193"/>
      <c r="F38" s="7"/>
      <c r="G38" s="7"/>
      <c r="H38" s="7"/>
      <c r="I38" s="7"/>
      <c r="J38" s="7"/>
      <c r="K38" s="7"/>
      <c r="L38" s="7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</row>
    <row r="39" spans="1:99" ht="14.25" x14ac:dyDescent="0.2">
      <c r="A39" s="8"/>
      <c r="B39" s="31"/>
      <c r="C39" s="33"/>
      <c r="D39" s="194"/>
      <c r="E39" s="193"/>
      <c r="F39" s="7"/>
      <c r="G39" s="7"/>
      <c r="H39" s="7"/>
      <c r="I39" s="7"/>
      <c r="J39" s="7"/>
      <c r="K39" s="7"/>
      <c r="L39" s="7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</row>
    <row r="40" spans="1:99" ht="14.25" x14ac:dyDescent="0.2">
      <c r="A40" s="8"/>
      <c r="B40" s="31"/>
      <c r="C40" s="34"/>
      <c r="D40" s="193"/>
      <c r="E40" s="193"/>
      <c r="F40" s="7"/>
      <c r="G40" s="7"/>
      <c r="H40" s="7"/>
      <c r="I40" s="7"/>
      <c r="J40" s="7"/>
      <c r="K40" s="7"/>
      <c r="L40" s="7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</row>
    <row r="41" spans="1:99" ht="14.25" x14ac:dyDescent="0.2">
      <c r="A41" s="8"/>
      <c r="B41" s="31"/>
      <c r="C41" s="34"/>
      <c r="D41" s="193"/>
      <c r="E41" s="193"/>
      <c r="F41" s="7"/>
      <c r="G41" s="7"/>
      <c r="H41" s="7"/>
      <c r="I41" s="7"/>
      <c r="J41" s="7"/>
      <c r="K41" s="7"/>
      <c r="L41" s="7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</row>
    <row r="42" spans="1:99" ht="14.25" x14ac:dyDescent="0.2">
      <c r="A42" s="8"/>
      <c r="B42" s="7"/>
      <c r="C42" s="14"/>
      <c r="D42" s="172"/>
      <c r="E42" s="172"/>
      <c r="F42" s="7"/>
      <c r="G42" s="7"/>
      <c r="H42" s="7"/>
      <c r="I42" s="7"/>
      <c r="J42" s="7"/>
      <c r="K42" s="7"/>
      <c r="L42" s="7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</row>
    <row r="43" spans="1:99" ht="14.25" x14ac:dyDescent="0.2">
      <c r="B43" s="1"/>
      <c r="C43" s="3"/>
      <c r="D43" s="183"/>
      <c r="E43" s="18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</row>
    <row r="44" spans="1:99" ht="14.25" x14ac:dyDescent="0.2">
      <c r="B44" s="1"/>
      <c r="C44" s="3"/>
      <c r="D44" s="183"/>
      <c r="E44" s="183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</row>
    <row r="45" spans="1:99" ht="14.25" x14ac:dyDescent="0.2">
      <c r="B45" s="1"/>
      <c r="C45" s="3"/>
      <c r="D45" s="183"/>
      <c r="E45" s="18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</row>
    <row r="46" spans="1:99" ht="14.25" x14ac:dyDescent="0.2">
      <c r="B46" s="1"/>
      <c r="C46" s="3"/>
      <c r="D46" s="183"/>
      <c r="E46" s="183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</row>
    <row r="47" spans="1:99" ht="14.25" x14ac:dyDescent="0.2">
      <c r="B47" s="1"/>
      <c r="C47" s="3"/>
      <c r="D47" s="183"/>
      <c r="E47" s="183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</row>
    <row r="48" spans="1:99" ht="14.25" x14ac:dyDescent="0.2">
      <c r="B48" s="1"/>
      <c r="C48" s="3"/>
      <c r="D48" s="183"/>
      <c r="E48" s="183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</row>
    <row r="49" spans="2:99" ht="14.25" x14ac:dyDescent="0.2">
      <c r="B49" s="1"/>
      <c r="C49" s="3"/>
      <c r="D49" s="183"/>
      <c r="E49" s="183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</row>
    <row r="50" spans="2:99" ht="14.25" x14ac:dyDescent="0.2">
      <c r="B50" s="1"/>
      <c r="C50" s="3"/>
      <c r="D50" s="183"/>
      <c r="E50" s="183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</row>
    <row r="51" spans="2:99" ht="14.25" x14ac:dyDescent="0.2">
      <c r="B51" s="1"/>
      <c r="C51" s="3"/>
      <c r="D51" s="183"/>
      <c r="E51" s="183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</row>
    <row r="52" spans="2:99" ht="14.25" x14ac:dyDescent="0.2">
      <c r="B52" s="1"/>
      <c r="C52" s="3"/>
      <c r="D52" s="183"/>
      <c r="E52" s="183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</row>
    <row r="53" spans="2:99" ht="14.25" x14ac:dyDescent="0.2">
      <c r="B53" s="1"/>
      <c r="C53" s="3"/>
      <c r="D53" s="183"/>
      <c r="E53" s="183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</row>
    <row r="54" spans="2:99" ht="14.25" x14ac:dyDescent="0.2">
      <c r="B54" s="1"/>
      <c r="C54" s="3"/>
      <c r="D54" s="183"/>
      <c r="E54" s="183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</row>
    <row r="55" spans="2:99" ht="14.25" x14ac:dyDescent="0.2">
      <c r="B55" s="1"/>
      <c r="C55" s="3"/>
      <c r="D55" s="183"/>
      <c r="E55" s="183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</row>
    <row r="56" spans="2:99" ht="14.25" x14ac:dyDescent="0.2">
      <c r="B56" s="1"/>
      <c r="C56" s="3"/>
      <c r="D56" s="183"/>
      <c r="E56" s="183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</row>
    <row r="57" spans="2:99" ht="14.25" x14ac:dyDescent="0.2">
      <c r="B57" s="1"/>
      <c r="C57" s="3"/>
      <c r="D57" s="183"/>
      <c r="E57" s="183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</row>
    <row r="58" spans="2:99" ht="14.25" x14ac:dyDescent="0.2">
      <c r="B58" s="1"/>
      <c r="C58" s="3"/>
      <c r="D58" s="183"/>
      <c r="E58" s="183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</row>
    <row r="59" spans="2:99" ht="14.25" x14ac:dyDescent="0.2">
      <c r="B59" s="1"/>
      <c r="C59" s="3"/>
      <c r="D59" s="183"/>
      <c r="E59" s="183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</row>
    <row r="60" spans="2:99" ht="14.25" x14ac:dyDescent="0.2">
      <c r="B60" s="1"/>
      <c r="C60" s="3"/>
      <c r="D60" s="183"/>
      <c r="E60" s="183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</row>
    <row r="61" spans="2:99" ht="14.25" x14ac:dyDescent="0.2">
      <c r="B61" s="1"/>
      <c r="C61" s="3"/>
      <c r="D61" s="183"/>
      <c r="E61" s="183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</row>
    <row r="62" spans="2:99" ht="14.25" x14ac:dyDescent="0.2">
      <c r="B62" s="1"/>
      <c r="C62" s="3"/>
      <c r="D62" s="183"/>
      <c r="E62" s="183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</row>
    <row r="63" spans="2:99" ht="14.25" x14ac:dyDescent="0.2">
      <c r="B63" s="1"/>
      <c r="C63" s="3"/>
      <c r="D63" s="183"/>
      <c r="E63" s="183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</row>
    <row r="64" spans="2:99" ht="14.25" x14ac:dyDescent="0.2">
      <c r="B64" s="1"/>
      <c r="C64" s="3"/>
      <c r="D64" s="183"/>
      <c r="E64" s="183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</row>
    <row r="65" spans="2:99" ht="14.25" x14ac:dyDescent="0.2">
      <c r="B65" s="1"/>
      <c r="C65" s="3"/>
      <c r="D65" s="183"/>
      <c r="E65" s="183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</row>
    <row r="66" spans="2:99" ht="14.25" x14ac:dyDescent="0.2">
      <c r="B66" s="1"/>
      <c r="C66" s="3"/>
      <c r="D66" s="183"/>
      <c r="E66" s="183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</row>
    <row r="67" spans="2:99" ht="14.25" x14ac:dyDescent="0.2">
      <c r="B67" s="1"/>
      <c r="C67" s="3"/>
      <c r="D67" s="183"/>
      <c r="E67" s="183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</row>
    <row r="68" spans="2:99" ht="14.25" x14ac:dyDescent="0.2">
      <c r="B68" s="1"/>
      <c r="C68" s="3"/>
      <c r="D68" s="183"/>
      <c r="E68" s="183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</row>
    <row r="69" spans="2:99" ht="14.25" x14ac:dyDescent="0.2">
      <c r="B69" s="1"/>
      <c r="C69" s="3"/>
      <c r="D69" s="183"/>
      <c r="E69" s="183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</row>
    <row r="70" spans="2:99" ht="14.25" x14ac:dyDescent="0.2">
      <c r="B70" s="1"/>
      <c r="C70" s="3"/>
      <c r="D70" s="183"/>
      <c r="E70" s="183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</row>
    <row r="71" spans="2:99" ht="14.25" x14ac:dyDescent="0.2">
      <c r="B71" s="1"/>
      <c r="C71" s="3"/>
      <c r="D71" s="183"/>
      <c r="E71" s="183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</row>
    <row r="72" spans="2:99" ht="14.25" x14ac:dyDescent="0.2">
      <c r="B72" s="1"/>
      <c r="C72" s="3"/>
      <c r="D72" s="183"/>
      <c r="E72" s="183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</row>
    <row r="73" spans="2:99" ht="14.25" x14ac:dyDescent="0.2">
      <c r="B73" s="1"/>
      <c r="C73" s="3"/>
      <c r="D73" s="183"/>
      <c r="E73" s="183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</row>
    <row r="74" spans="2:99" ht="14.25" x14ac:dyDescent="0.2">
      <c r="B74" s="1"/>
      <c r="C74" s="3"/>
      <c r="D74" s="183"/>
      <c r="E74" s="183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</row>
    <row r="75" spans="2:99" ht="14.25" x14ac:dyDescent="0.2">
      <c r="B75" s="1"/>
      <c r="C75" s="3"/>
      <c r="D75" s="183"/>
      <c r="E75" s="183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</row>
    <row r="76" spans="2:99" ht="14.25" x14ac:dyDescent="0.2">
      <c r="B76" s="1"/>
      <c r="C76" s="3"/>
      <c r="D76" s="183"/>
      <c r="E76" s="183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</row>
    <row r="77" spans="2:99" ht="14.25" x14ac:dyDescent="0.2">
      <c r="B77" s="1"/>
      <c r="C77" s="3"/>
      <c r="D77" s="183"/>
      <c r="E77" s="183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</row>
    <row r="78" spans="2:99" ht="14.25" x14ac:dyDescent="0.2">
      <c r="B78" s="1"/>
      <c r="C78" s="3"/>
      <c r="D78" s="183"/>
      <c r="E78" s="183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</row>
    <row r="79" spans="2:99" ht="14.25" x14ac:dyDescent="0.2">
      <c r="B79" s="1"/>
      <c r="C79" s="3"/>
      <c r="D79" s="183"/>
      <c r="E79" s="183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</row>
    <row r="80" spans="2:99" ht="14.25" x14ac:dyDescent="0.2">
      <c r="B80" s="1"/>
      <c r="C80" s="3"/>
      <c r="D80" s="183"/>
      <c r="E80" s="183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</row>
    <row r="81" spans="2:99" ht="14.25" x14ac:dyDescent="0.2">
      <c r="B81" s="1"/>
      <c r="C81" s="3"/>
      <c r="D81" s="183"/>
      <c r="E81" s="183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</row>
    <row r="82" spans="2:99" ht="14.25" x14ac:dyDescent="0.2">
      <c r="B82" s="1"/>
      <c r="C82" s="3"/>
      <c r="D82" s="183"/>
      <c r="E82" s="183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</row>
    <row r="83" spans="2:99" ht="14.25" x14ac:dyDescent="0.2">
      <c r="B83" s="1"/>
      <c r="C83" s="3"/>
      <c r="D83" s="183"/>
      <c r="E83" s="183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</row>
    <row r="84" spans="2:99" ht="14.25" x14ac:dyDescent="0.2">
      <c r="B84" s="1"/>
      <c r="C84" s="3"/>
      <c r="D84" s="183"/>
      <c r="E84" s="183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</row>
    <row r="85" spans="2:99" ht="14.25" x14ac:dyDescent="0.2">
      <c r="B85" s="1"/>
      <c r="C85" s="3"/>
      <c r="D85" s="183"/>
      <c r="E85" s="183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</row>
    <row r="86" spans="2:99" ht="14.25" x14ac:dyDescent="0.2">
      <c r="B86" s="1"/>
      <c r="C86" s="3"/>
      <c r="D86" s="183"/>
      <c r="E86" s="183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</row>
    <row r="87" spans="2:99" ht="14.25" x14ac:dyDescent="0.2">
      <c r="B87" s="1"/>
      <c r="C87" s="3"/>
      <c r="D87" s="183"/>
      <c r="E87" s="183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</row>
    <row r="88" spans="2:99" ht="14.25" x14ac:dyDescent="0.2">
      <c r="B88" s="1"/>
      <c r="C88" s="3"/>
      <c r="D88" s="183"/>
      <c r="E88" s="183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</row>
    <row r="89" spans="2:99" ht="14.25" x14ac:dyDescent="0.2">
      <c r="B89" s="1"/>
      <c r="C89" s="3"/>
      <c r="D89" s="183"/>
      <c r="E89" s="183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</row>
    <row r="90" spans="2:99" ht="14.25" x14ac:dyDescent="0.2">
      <c r="B90" s="1"/>
      <c r="C90" s="3"/>
      <c r="D90" s="183"/>
      <c r="E90" s="183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</row>
    <row r="91" spans="2:99" ht="14.25" x14ac:dyDescent="0.2">
      <c r="B91" s="1"/>
      <c r="C91" s="3"/>
      <c r="D91" s="183"/>
      <c r="E91" s="183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</row>
    <row r="92" spans="2:99" ht="14.25" x14ac:dyDescent="0.2">
      <c r="B92" s="1"/>
      <c r="C92" s="3"/>
      <c r="D92" s="183"/>
      <c r="E92" s="183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</row>
    <row r="93" spans="2:99" ht="14.25" x14ac:dyDescent="0.2">
      <c r="B93" s="1"/>
      <c r="C93" s="3"/>
      <c r="D93" s="183"/>
      <c r="E93" s="183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</row>
    <row r="94" spans="2:99" ht="14.25" x14ac:dyDescent="0.2">
      <c r="B94" s="1"/>
      <c r="C94" s="3"/>
      <c r="D94" s="183"/>
      <c r="E94" s="183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</row>
    <row r="95" spans="2:99" ht="14.25" x14ac:dyDescent="0.2">
      <c r="B95" s="1"/>
      <c r="C95" s="3"/>
      <c r="D95" s="183"/>
      <c r="E95" s="183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</row>
    <row r="96" spans="2:99" ht="14.25" x14ac:dyDescent="0.2">
      <c r="B96" s="1"/>
      <c r="C96" s="3"/>
      <c r="D96" s="183"/>
      <c r="E96" s="183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</row>
    <row r="97" spans="2:99" ht="14.25" x14ac:dyDescent="0.2">
      <c r="B97" s="1"/>
      <c r="C97" s="3"/>
      <c r="D97" s="183"/>
      <c r="E97" s="183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</row>
    <row r="98" spans="2:99" ht="14.25" x14ac:dyDescent="0.2">
      <c r="B98" s="1"/>
      <c r="C98" s="3"/>
      <c r="D98" s="183"/>
      <c r="E98" s="183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</row>
    <row r="99" spans="2:99" ht="14.25" x14ac:dyDescent="0.2">
      <c r="B99" s="1"/>
      <c r="C99" s="3"/>
      <c r="D99" s="183"/>
      <c r="E99" s="183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</row>
    <row r="100" spans="2:99" ht="14.25" x14ac:dyDescent="0.2">
      <c r="B100" s="1"/>
      <c r="C100" s="3"/>
      <c r="D100" s="183"/>
      <c r="E100" s="183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</row>
    <row r="101" spans="2:99" ht="14.25" x14ac:dyDescent="0.2">
      <c r="B101" s="1"/>
      <c r="C101" s="3"/>
      <c r="D101" s="183"/>
      <c r="E101" s="183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</row>
    <row r="102" spans="2:99" ht="14.25" x14ac:dyDescent="0.2">
      <c r="B102" s="1"/>
      <c r="C102" s="3"/>
      <c r="D102" s="183"/>
      <c r="E102" s="183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</row>
    <row r="103" spans="2:99" ht="14.25" x14ac:dyDescent="0.2">
      <c r="B103" s="1"/>
      <c r="C103" s="3"/>
      <c r="D103" s="183"/>
      <c r="E103" s="183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</row>
    <row r="104" spans="2:99" ht="14.25" x14ac:dyDescent="0.2">
      <c r="B104" s="1"/>
      <c r="C104" s="3"/>
      <c r="D104" s="183"/>
      <c r="E104" s="183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</row>
    <row r="105" spans="2:99" ht="14.25" x14ac:dyDescent="0.2">
      <c r="B105" s="1"/>
      <c r="C105" s="3"/>
      <c r="D105" s="183"/>
      <c r="E105" s="183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</row>
    <row r="106" spans="2:99" ht="14.25" x14ac:dyDescent="0.2">
      <c r="B106" s="1"/>
      <c r="C106" s="3"/>
      <c r="D106" s="183"/>
      <c r="E106" s="183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</row>
    <row r="107" spans="2:99" ht="14.25" x14ac:dyDescent="0.2">
      <c r="B107" s="1"/>
      <c r="C107" s="3"/>
      <c r="D107" s="183"/>
      <c r="E107" s="183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</row>
    <row r="108" spans="2:99" ht="14.25" x14ac:dyDescent="0.2">
      <c r="B108" s="1"/>
      <c r="C108" s="3"/>
      <c r="D108" s="183"/>
      <c r="E108" s="183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</row>
    <row r="109" spans="2:99" ht="14.25" x14ac:dyDescent="0.2">
      <c r="B109" s="1"/>
      <c r="C109" s="3"/>
      <c r="D109" s="183"/>
      <c r="E109" s="183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</row>
    <row r="110" spans="2:99" ht="14.25" x14ac:dyDescent="0.2">
      <c r="B110" s="1"/>
      <c r="C110" s="3"/>
      <c r="D110" s="183"/>
      <c r="E110" s="183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</row>
    <row r="111" spans="2:99" ht="14.25" x14ac:dyDescent="0.2">
      <c r="B111" s="1"/>
      <c r="C111" s="3"/>
      <c r="D111" s="183"/>
      <c r="E111" s="183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</row>
    <row r="112" spans="2:99" ht="14.25" x14ac:dyDescent="0.2">
      <c r="B112" s="1"/>
      <c r="C112" s="3"/>
      <c r="D112" s="183"/>
      <c r="E112" s="183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</row>
    <row r="113" spans="2:99" ht="14.25" x14ac:dyDescent="0.2">
      <c r="B113" s="1"/>
      <c r="C113" s="3"/>
      <c r="D113" s="183"/>
      <c r="E113" s="183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</row>
    <row r="114" spans="2:99" ht="14.25" x14ac:dyDescent="0.2">
      <c r="B114" s="1"/>
      <c r="C114" s="3"/>
      <c r="D114" s="183"/>
      <c r="E114" s="183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</row>
    <row r="115" spans="2:99" ht="14.25" x14ac:dyDescent="0.2">
      <c r="B115" s="1"/>
      <c r="C115" s="3"/>
      <c r="D115" s="183"/>
      <c r="E115" s="183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</row>
    <row r="116" spans="2:99" ht="14.25" x14ac:dyDescent="0.2">
      <c r="B116" s="1"/>
      <c r="C116" s="3"/>
      <c r="D116" s="183"/>
      <c r="E116" s="183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</row>
    <row r="117" spans="2:99" ht="14.25" x14ac:dyDescent="0.2">
      <c r="B117" s="1"/>
      <c r="C117" s="3"/>
      <c r="D117" s="183"/>
      <c r="E117" s="183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</row>
    <row r="118" spans="2:99" ht="14.25" x14ac:dyDescent="0.2">
      <c r="B118" s="1"/>
      <c r="C118" s="3"/>
      <c r="D118" s="183"/>
      <c r="E118" s="183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</row>
    <row r="119" spans="2:99" ht="14.25" x14ac:dyDescent="0.2">
      <c r="B119" s="1"/>
      <c r="C119" s="3"/>
      <c r="D119" s="183"/>
      <c r="E119" s="183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</row>
    <row r="120" spans="2:99" ht="14.25" x14ac:dyDescent="0.2">
      <c r="B120" s="1"/>
      <c r="C120" s="3"/>
      <c r="D120" s="183"/>
      <c r="E120" s="183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</row>
    <row r="121" spans="2:99" ht="14.25" x14ac:dyDescent="0.2">
      <c r="B121" s="1"/>
      <c r="C121" s="3"/>
      <c r="D121" s="183"/>
      <c r="E121" s="183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</row>
    <row r="122" spans="2:99" ht="14.25" x14ac:dyDescent="0.2">
      <c r="B122" s="1"/>
      <c r="C122" s="3"/>
      <c r="D122" s="183"/>
      <c r="E122" s="183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</row>
    <row r="123" spans="2:99" ht="14.25" x14ac:dyDescent="0.2">
      <c r="B123" s="1"/>
      <c r="C123" s="3"/>
      <c r="D123" s="183"/>
      <c r="E123" s="183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</row>
    <row r="124" spans="2:99" ht="14.25" x14ac:dyDescent="0.2">
      <c r="B124" s="1"/>
      <c r="C124" s="3"/>
      <c r="D124" s="183"/>
      <c r="E124" s="183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</row>
    <row r="125" spans="2:99" ht="14.25" x14ac:dyDescent="0.2">
      <c r="B125" s="1"/>
      <c r="C125" s="3"/>
      <c r="D125" s="183"/>
      <c r="E125" s="183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</row>
    <row r="126" spans="2:99" ht="14.25" x14ac:dyDescent="0.2">
      <c r="B126" s="1"/>
      <c r="C126" s="3"/>
      <c r="D126" s="183"/>
      <c r="E126" s="183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</row>
    <row r="127" spans="2:99" ht="14.25" x14ac:dyDescent="0.2">
      <c r="B127" s="1"/>
      <c r="C127" s="3"/>
      <c r="D127" s="183"/>
      <c r="E127" s="183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</row>
    <row r="128" spans="2:99" ht="14.25" x14ac:dyDescent="0.2">
      <c r="B128" s="1"/>
      <c r="C128" s="3"/>
      <c r="D128" s="183"/>
      <c r="E128" s="183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</row>
    <row r="129" spans="2:99" ht="14.25" x14ac:dyDescent="0.2">
      <c r="B129" s="1"/>
      <c r="C129" s="3"/>
      <c r="D129" s="183"/>
      <c r="E129" s="183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</row>
    <row r="130" spans="2:99" ht="14.25" x14ac:dyDescent="0.2">
      <c r="B130" s="1"/>
      <c r="C130" s="3"/>
      <c r="D130" s="183"/>
      <c r="E130" s="183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</row>
    <row r="131" spans="2:99" ht="14.25" x14ac:dyDescent="0.2">
      <c r="B131" s="1"/>
      <c r="C131" s="3"/>
      <c r="D131" s="183"/>
      <c r="E131" s="183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</row>
    <row r="132" spans="2:99" ht="14.25" x14ac:dyDescent="0.2">
      <c r="B132" s="1"/>
      <c r="C132" s="3"/>
      <c r="D132" s="183"/>
      <c r="E132" s="183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</row>
    <row r="133" spans="2:99" ht="14.25" x14ac:dyDescent="0.2">
      <c r="B133" s="1"/>
      <c r="C133" s="3"/>
      <c r="D133" s="183"/>
      <c r="E133" s="183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</row>
    <row r="134" spans="2:99" ht="14.25" x14ac:dyDescent="0.2">
      <c r="B134" s="1"/>
      <c r="C134" s="3"/>
      <c r="D134" s="183"/>
      <c r="E134" s="183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</row>
    <row r="135" spans="2:99" ht="14.25" x14ac:dyDescent="0.2">
      <c r="B135" s="1"/>
      <c r="C135" s="3"/>
      <c r="D135" s="183"/>
      <c r="E135" s="183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</row>
    <row r="136" spans="2:99" ht="14.25" x14ac:dyDescent="0.2">
      <c r="B136" s="1"/>
      <c r="C136" s="3"/>
      <c r="D136" s="183"/>
      <c r="E136" s="183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</row>
    <row r="137" spans="2:99" ht="14.25" x14ac:dyDescent="0.2">
      <c r="B137" s="1"/>
      <c r="C137" s="3"/>
      <c r="D137" s="183"/>
      <c r="E137" s="183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</row>
    <row r="138" spans="2:99" ht="14.25" x14ac:dyDescent="0.2">
      <c r="B138" s="1"/>
      <c r="C138" s="3"/>
      <c r="D138" s="183"/>
      <c r="E138" s="183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</row>
    <row r="139" spans="2:99" ht="14.25" x14ac:dyDescent="0.2">
      <c r="B139" s="1"/>
      <c r="C139" s="3"/>
      <c r="D139" s="183"/>
      <c r="E139" s="183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</row>
    <row r="140" spans="2:99" ht="14.25" x14ac:dyDescent="0.2">
      <c r="B140" s="1"/>
      <c r="C140" s="3"/>
      <c r="D140" s="183"/>
      <c r="E140" s="183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</row>
    <row r="141" spans="2:99" ht="14.25" x14ac:dyDescent="0.2">
      <c r="B141" s="1"/>
      <c r="C141" s="3"/>
      <c r="D141" s="183"/>
      <c r="E141" s="183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</row>
    <row r="142" spans="2:99" ht="14.25" x14ac:dyDescent="0.2">
      <c r="B142" s="1"/>
      <c r="C142" s="3"/>
      <c r="D142" s="183"/>
      <c r="E142" s="183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</row>
    <row r="143" spans="2:99" ht="14.25" x14ac:dyDescent="0.2">
      <c r="B143" s="1"/>
      <c r="C143" s="3"/>
      <c r="D143" s="183"/>
      <c r="E143" s="183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</row>
    <row r="144" spans="2:99" ht="14.25" x14ac:dyDescent="0.2">
      <c r="B144" s="1"/>
      <c r="C144" s="3"/>
      <c r="D144" s="183"/>
      <c r="E144" s="183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</row>
    <row r="145" spans="2:99" ht="14.25" x14ac:dyDescent="0.2">
      <c r="B145" s="1"/>
      <c r="C145" s="3"/>
      <c r="D145" s="183"/>
      <c r="E145" s="183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</row>
    <row r="146" spans="2:99" ht="14.25" x14ac:dyDescent="0.2">
      <c r="B146" s="1"/>
      <c r="C146" s="3"/>
      <c r="D146" s="183"/>
      <c r="E146" s="183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</row>
    <row r="147" spans="2:99" ht="14.25" x14ac:dyDescent="0.2">
      <c r="B147" s="1"/>
      <c r="C147" s="3"/>
      <c r="D147" s="183"/>
      <c r="E147" s="183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</row>
    <row r="148" spans="2:99" ht="14.25" x14ac:dyDescent="0.2">
      <c r="B148" s="1"/>
      <c r="C148" s="3"/>
      <c r="D148" s="183"/>
      <c r="E148" s="183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</row>
    <row r="149" spans="2:99" ht="14.25" x14ac:dyDescent="0.2">
      <c r="B149" s="1"/>
      <c r="C149" s="3"/>
      <c r="D149" s="183"/>
      <c r="E149" s="183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</row>
    <row r="150" spans="2:99" ht="14.25" x14ac:dyDescent="0.2">
      <c r="B150" s="1"/>
      <c r="C150" s="3"/>
      <c r="D150" s="183"/>
      <c r="E150" s="183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</row>
    <row r="151" spans="2:99" ht="14.25" x14ac:dyDescent="0.2">
      <c r="B151" s="1"/>
      <c r="C151" s="3"/>
      <c r="D151" s="183"/>
      <c r="E151" s="183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</row>
    <row r="152" spans="2:99" ht="14.25" x14ac:dyDescent="0.2">
      <c r="B152" s="1"/>
      <c r="C152" s="3"/>
      <c r="D152" s="183"/>
      <c r="E152" s="183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</row>
    <row r="153" spans="2:99" ht="14.25" x14ac:dyDescent="0.2">
      <c r="B153" s="1"/>
      <c r="C153" s="3"/>
      <c r="D153" s="183"/>
      <c r="E153" s="183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</row>
    <row r="154" spans="2:99" ht="14.25" x14ac:dyDescent="0.2">
      <c r="B154" s="1"/>
      <c r="C154" s="3"/>
      <c r="D154" s="183"/>
      <c r="E154" s="183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</row>
    <row r="155" spans="2:99" ht="14.25" x14ac:dyDescent="0.2">
      <c r="B155" s="1"/>
      <c r="C155" s="3"/>
      <c r="D155" s="183"/>
      <c r="E155" s="183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</row>
    <row r="156" spans="2:99" ht="14.25" x14ac:dyDescent="0.2">
      <c r="B156" s="1"/>
      <c r="C156" s="3"/>
      <c r="D156" s="183"/>
      <c r="E156" s="183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</row>
    <row r="157" spans="2:99" ht="14.25" x14ac:dyDescent="0.2">
      <c r="B157" s="1"/>
      <c r="C157" s="3"/>
      <c r="D157" s="183"/>
      <c r="E157" s="183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</row>
    <row r="158" spans="2:99" ht="14.25" x14ac:dyDescent="0.2">
      <c r="B158" s="1"/>
      <c r="C158" s="3"/>
      <c r="D158" s="183"/>
      <c r="E158" s="183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</row>
    <row r="159" spans="2:99" ht="14.25" x14ac:dyDescent="0.2">
      <c r="B159" s="1"/>
      <c r="C159" s="3"/>
      <c r="D159" s="183"/>
      <c r="E159" s="183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</row>
    <row r="160" spans="2:99" ht="14.25" x14ac:dyDescent="0.2">
      <c r="B160" s="1"/>
      <c r="C160" s="3"/>
      <c r="D160" s="183"/>
      <c r="E160" s="183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</row>
    <row r="161" spans="2:99" ht="14.25" x14ac:dyDescent="0.2">
      <c r="B161" s="1"/>
      <c r="C161" s="3"/>
      <c r="D161" s="183"/>
      <c r="E161" s="183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</row>
    <row r="162" spans="2:99" ht="14.25" x14ac:dyDescent="0.2">
      <c r="B162" s="1"/>
      <c r="C162" s="3"/>
      <c r="D162" s="183"/>
      <c r="E162" s="183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</row>
    <row r="163" spans="2:99" ht="14.25" x14ac:dyDescent="0.2">
      <c r="B163" s="1"/>
      <c r="C163" s="3"/>
      <c r="D163" s="183"/>
      <c r="E163" s="183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</row>
    <row r="164" spans="2:99" ht="14.25" x14ac:dyDescent="0.2">
      <c r="B164" s="1"/>
      <c r="C164" s="3"/>
      <c r="D164" s="183"/>
      <c r="E164" s="183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</row>
    <row r="165" spans="2:99" ht="14.25" x14ac:dyDescent="0.2">
      <c r="B165" s="1"/>
      <c r="C165" s="3"/>
      <c r="D165" s="183"/>
      <c r="E165" s="183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</row>
    <row r="166" spans="2:99" ht="14.25" x14ac:dyDescent="0.2">
      <c r="B166" s="1"/>
      <c r="C166" s="3"/>
      <c r="D166" s="183"/>
      <c r="E166" s="183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</row>
    <row r="167" spans="2:99" ht="14.25" x14ac:dyDescent="0.2">
      <c r="B167" s="1"/>
      <c r="C167" s="3"/>
      <c r="D167" s="183"/>
      <c r="E167" s="183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</row>
    <row r="168" spans="2:99" ht="14.25" x14ac:dyDescent="0.2">
      <c r="B168" s="1"/>
      <c r="C168" s="3"/>
      <c r="D168" s="183"/>
      <c r="E168" s="183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</row>
    <row r="169" spans="2:99" ht="14.25" x14ac:dyDescent="0.2">
      <c r="B169" s="1"/>
      <c r="C169" s="3"/>
      <c r="D169" s="183"/>
      <c r="E169" s="183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</row>
    <row r="170" spans="2:99" ht="14.25" x14ac:dyDescent="0.2">
      <c r="B170" s="1"/>
      <c r="C170" s="3"/>
      <c r="D170" s="183"/>
      <c r="E170" s="183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</row>
    <row r="171" spans="2:99" ht="14.25" x14ac:dyDescent="0.2">
      <c r="B171" s="1"/>
      <c r="C171" s="3"/>
      <c r="D171" s="183"/>
      <c r="E171" s="183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</row>
    <row r="172" spans="2:99" ht="14.25" x14ac:dyDescent="0.2">
      <c r="B172" s="1"/>
      <c r="C172" s="3"/>
      <c r="D172" s="183"/>
      <c r="E172" s="183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</row>
    <row r="173" spans="2:99" ht="14.25" x14ac:dyDescent="0.2">
      <c r="B173" s="1"/>
      <c r="C173" s="3"/>
      <c r="D173" s="183"/>
      <c r="E173" s="183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</row>
    <row r="174" spans="2:99" ht="14.25" x14ac:dyDescent="0.2">
      <c r="B174" s="1"/>
      <c r="C174" s="3"/>
      <c r="D174" s="183"/>
      <c r="E174" s="183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</row>
    <row r="175" spans="2:99" ht="14.25" x14ac:dyDescent="0.2">
      <c r="B175" s="1"/>
      <c r="C175" s="3"/>
      <c r="D175" s="183"/>
      <c r="E175" s="183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</row>
    <row r="176" spans="2:99" ht="14.25" x14ac:dyDescent="0.2">
      <c r="B176" s="1"/>
      <c r="C176" s="3"/>
      <c r="D176" s="183"/>
      <c r="E176" s="183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</row>
    <row r="177" spans="2:99" ht="14.25" x14ac:dyDescent="0.2">
      <c r="B177" s="1"/>
      <c r="C177" s="3"/>
      <c r="D177" s="183"/>
      <c r="E177" s="183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</row>
    <row r="178" spans="2:99" ht="14.25" x14ac:dyDescent="0.2">
      <c r="B178" s="1"/>
      <c r="C178" s="3"/>
      <c r="D178" s="183"/>
      <c r="E178" s="183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</row>
    <row r="179" spans="2:99" ht="14.25" x14ac:dyDescent="0.2">
      <c r="B179" s="1"/>
      <c r="C179" s="3"/>
      <c r="D179" s="183"/>
      <c r="E179" s="183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</row>
    <row r="180" spans="2:99" ht="14.25" x14ac:dyDescent="0.2">
      <c r="B180" s="1"/>
      <c r="C180" s="3"/>
      <c r="D180" s="183"/>
      <c r="E180" s="183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</row>
    <row r="181" spans="2:99" ht="14.25" x14ac:dyDescent="0.2">
      <c r="B181" s="1"/>
      <c r="C181" s="3"/>
      <c r="D181" s="183"/>
      <c r="E181" s="183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</row>
    <row r="182" spans="2:99" ht="14.25" x14ac:dyDescent="0.2">
      <c r="B182" s="1"/>
      <c r="C182" s="3"/>
      <c r="D182" s="183"/>
      <c r="E182" s="183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</row>
    <row r="183" spans="2:99" ht="14.25" x14ac:dyDescent="0.2">
      <c r="B183" s="1"/>
      <c r="C183" s="3"/>
      <c r="D183" s="183"/>
      <c r="E183" s="183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</row>
    <row r="184" spans="2:99" ht="14.25" x14ac:dyDescent="0.2">
      <c r="B184" s="1"/>
      <c r="C184" s="3"/>
      <c r="D184" s="183"/>
      <c r="E184" s="183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</row>
    <row r="185" spans="2:99" ht="14.25" x14ac:dyDescent="0.2">
      <c r="B185" s="1"/>
      <c r="C185" s="3"/>
      <c r="D185" s="183"/>
      <c r="E185" s="183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</row>
    <row r="186" spans="2:99" ht="14.25" x14ac:dyDescent="0.2">
      <c r="B186" s="1"/>
      <c r="C186" s="3"/>
      <c r="D186" s="183"/>
      <c r="E186" s="183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</row>
    <row r="187" spans="2:99" ht="14.25" x14ac:dyDescent="0.2">
      <c r="B187" s="1"/>
      <c r="C187" s="3"/>
      <c r="D187" s="183"/>
      <c r="E187" s="183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</row>
    <row r="188" spans="2:99" ht="14.25" x14ac:dyDescent="0.2">
      <c r="B188" s="1"/>
      <c r="C188" s="3"/>
      <c r="D188" s="183"/>
      <c r="E188" s="183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</row>
    <row r="189" spans="2:99" ht="14.25" x14ac:dyDescent="0.2">
      <c r="B189" s="1"/>
      <c r="C189" s="3"/>
      <c r="D189" s="183"/>
      <c r="E189" s="183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</row>
    <row r="190" spans="2:99" ht="14.25" x14ac:dyDescent="0.2">
      <c r="B190" s="1"/>
      <c r="C190" s="3"/>
      <c r="D190" s="183"/>
      <c r="E190" s="183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</row>
    <row r="191" spans="2:99" ht="14.25" x14ac:dyDescent="0.2">
      <c r="B191" s="1"/>
      <c r="C191" s="3"/>
      <c r="D191" s="183"/>
      <c r="E191" s="183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</row>
    <row r="192" spans="2:99" ht="14.25" x14ac:dyDescent="0.2">
      <c r="B192" s="1"/>
      <c r="C192" s="3"/>
      <c r="D192" s="183"/>
      <c r="E192" s="183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</row>
    <row r="193" spans="2:99" ht="14.25" x14ac:dyDescent="0.2">
      <c r="B193" s="1"/>
      <c r="C193" s="3"/>
      <c r="D193" s="183"/>
      <c r="E193" s="183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</row>
    <row r="194" spans="2:99" ht="14.25" x14ac:dyDescent="0.2">
      <c r="B194" s="1"/>
      <c r="C194" s="3"/>
      <c r="D194" s="183"/>
      <c r="E194" s="183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</row>
    <row r="195" spans="2:99" ht="14.25" x14ac:dyDescent="0.2">
      <c r="B195" s="1"/>
      <c r="C195" s="3"/>
      <c r="D195" s="183"/>
      <c r="E195" s="183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</row>
    <row r="196" spans="2:99" ht="14.25" x14ac:dyDescent="0.2">
      <c r="B196" s="1"/>
      <c r="C196" s="3"/>
      <c r="D196" s="183"/>
      <c r="E196" s="183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</row>
    <row r="197" spans="2:99" ht="14.25" x14ac:dyDescent="0.2">
      <c r="B197" s="1"/>
      <c r="C197" s="3"/>
      <c r="D197" s="183"/>
      <c r="E197" s="183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</row>
    <row r="198" spans="2:99" ht="14.25" x14ac:dyDescent="0.2">
      <c r="B198" s="1"/>
      <c r="C198" s="3"/>
      <c r="D198" s="183"/>
      <c r="E198" s="183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</row>
    <row r="199" spans="2:99" ht="14.25" x14ac:dyDescent="0.2">
      <c r="B199" s="1"/>
      <c r="C199" s="3"/>
      <c r="D199" s="183"/>
      <c r="E199" s="183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</row>
    <row r="200" spans="2:99" ht="14.25" x14ac:dyDescent="0.2">
      <c r="B200" s="1"/>
      <c r="C200" s="3"/>
      <c r="D200" s="183"/>
      <c r="E200" s="183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</row>
    <row r="201" spans="2:99" ht="14.25" x14ac:dyDescent="0.2">
      <c r="B201" s="1"/>
      <c r="C201" s="3"/>
      <c r="D201" s="183"/>
      <c r="E201" s="183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</row>
    <row r="202" spans="2:99" ht="14.25" x14ac:dyDescent="0.2">
      <c r="B202" s="1"/>
      <c r="C202" s="3"/>
      <c r="D202" s="183"/>
      <c r="E202" s="183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</row>
    <row r="203" spans="2:99" ht="14.25" x14ac:dyDescent="0.2">
      <c r="B203" s="1"/>
      <c r="C203" s="3"/>
      <c r="D203" s="183"/>
      <c r="E203" s="183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</row>
    <row r="204" spans="2:99" ht="14.25" x14ac:dyDescent="0.2">
      <c r="B204" s="1"/>
      <c r="C204" s="3"/>
      <c r="D204" s="183"/>
      <c r="E204" s="183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</row>
    <row r="205" spans="2:99" ht="14.25" x14ac:dyDescent="0.2">
      <c r="B205" s="1"/>
      <c r="C205" s="3"/>
      <c r="D205" s="183"/>
      <c r="E205" s="183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</row>
    <row r="206" spans="2:99" ht="14.25" x14ac:dyDescent="0.2">
      <c r="B206" s="1"/>
      <c r="C206" s="3"/>
      <c r="D206" s="183"/>
      <c r="E206" s="183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</row>
    <row r="207" spans="2:99" ht="14.25" x14ac:dyDescent="0.2">
      <c r="B207" s="1"/>
      <c r="C207" s="3"/>
      <c r="D207" s="183"/>
      <c r="E207" s="183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</row>
    <row r="208" spans="2:99" ht="14.25" x14ac:dyDescent="0.2">
      <c r="B208" s="1"/>
      <c r="C208" s="3"/>
      <c r="D208" s="183"/>
      <c r="E208" s="183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</row>
    <row r="209" spans="2:99" ht="14.25" x14ac:dyDescent="0.2">
      <c r="B209" s="1"/>
      <c r="C209" s="3"/>
      <c r="D209" s="183"/>
      <c r="E209" s="183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</row>
    <row r="210" spans="2:99" ht="14.25" x14ac:dyDescent="0.2">
      <c r="B210" s="1"/>
      <c r="C210" s="3"/>
      <c r="D210" s="183"/>
      <c r="E210" s="183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</row>
    <row r="211" spans="2:99" ht="14.25" x14ac:dyDescent="0.2">
      <c r="B211" s="1"/>
      <c r="C211" s="3"/>
      <c r="D211" s="183"/>
      <c r="E211" s="183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</row>
    <row r="212" spans="2:99" ht="14.25" x14ac:dyDescent="0.2">
      <c r="B212" s="1"/>
      <c r="C212" s="3"/>
      <c r="D212" s="183"/>
      <c r="E212" s="183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</row>
    <row r="213" spans="2:99" ht="14.25" x14ac:dyDescent="0.2">
      <c r="B213" s="1"/>
      <c r="C213" s="3"/>
      <c r="D213" s="183"/>
      <c r="E213" s="183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</row>
    <row r="214" spans="2:99" ht="14.25" x14ac:dyDescent="0.2">
      <c r="B214" s="1"/>
      <c r="C214" s="3"/>
      <c r="D214" s="183"/>
      <c r="E214" s="183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</row>
    <row r="215" spans="2:99" ht="14.25" x14ac:dyDescent="0.2">
      <c r="B215" s="1"/>
      <c r="C215" s="3"/>
      <c r="D215" s="183"/>
      <c r="E215" s="183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</row>
    <row r="216" spans="2:99" ht="14.25" x14ac:dyDescent="0.2">
      <c r="B216" s="1"/>
      <c r="C216" s="3"/>
      <c r="D216" s="183"/>
      <c r="E216" s="183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</row>
    <row r="217" spans="2:99" ht="14.25" x14ac:dyDescent="0.2">
      <c r="B217" s="1"/>
      <c r="C217" s="3"/>
      <c r="D217" s="183"/>
      <c r="E217" s="183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</row>
    <row r="218" spans="2:99" ht="14.25" x14ac:dyDescent="0.2">
      <c r="B218" s="1"/>
      <c r="C218" s="3"/>
      <c r="D218" s="183"/>
      <c r="E218" s="183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</row>
    <row r="219" spans="2:99" ht="14.25" x14ac:dyDescent="0.2">
      <c r="B219" s="1"/>
      <c r="C219" s="3"/>
      <c r="D219" s="183"/>
      <c r="E219" s="183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</row>
    <row r="220" spans="2:99" ht="14.25" x14ac:dyDescent="0.2">
      <c r="B220" s="1"/>
      <c r="C220" s="3"/>
      <c r="D220" s="183"/>
      <c r="E220" s="183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</row>
    <row r="221" spans="2:99" ht="14.25" x14ac:dyDescent="0.2">
      <c r="B221" s="1"/>
      <c r="C221" s="3"/>
      <c r="D221" s="183"/>
      <c r="E221" s="183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</row>
    <row r="222" spans="2:99" ht="14.25" x14ac:dyDescent="0.2">
      <c r="B222" s="1"/>
      <c r="C222" s="3"/>
      <c r="D222" s="183"/>
      <c r="E222" s="183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</row>
    <row r="223" spans="2:99" ht="14.25" x14ac:dyDescent="0.2">
      <c r="B223" s="1"/>
      <c r="C223" s="3"/>
      <c r="D223" s="183"/>
      <c r="E223" s="183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</row>
    <row r="224" spans="2:99" ht="14.25" x14ac:dyDescent="0.2">
      <c r="B224" s="1"/>
      <c r="C224" s="3"/>
      <c r="D224" s="183"/>
      <c r="E224" s="183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</row>
    <row r="225" spans="2:99" ht="14.25" x14ac:dyDescent="0.2">
      <c r="B225" s="1"/>
      <c r="C225" s="3"/>
      <c r="D225" s="183"/>
      <c r="E225" s="183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</row>
    <row r="226" spans="2:99" ht="14.25" x14ac:dyDescent="0.2">
      <c r="B226" s="1"/>
      <c r="C226" s="3"/>
      <c r="D226" s="183"/>
      <c r="E226" s="183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</row>
    <row r="227" spans="2:99" ht="14.25" x14ac:dyDescent="0.2">
      <c r="B227" s="1"/>
      <c r="C227" s="3"/>
      <c r="D227" s="183"/>
      <c r="E227" s="183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</row>
    <row r="228" spans="2:99" ht="14.25" x14ac:dyDescent="0.2">
      <c r="B228" s="1"/>
      <c r="C228" s="3"/>
      <c r="D228" s="183"/>
      <c r="E228" s="183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</row>
    <row r="229" spans="2:99" ht="14.25" x14ac:dyDescent="0.2">
      <c r="B229" s="1"/>
      <c r="C229" s="3"/>
      <c r="D229" s="183"/>
      <c r="E229" s="183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</row>
    <row r="230" spans="2:99" ht="14.25" x14ac:dyDescent="0.2">
      <c r="B230" s="1"/>
      <c r="C230" s="3"/>
      <c r="D230" s="183"/>
      <c r="E230" s="183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</row>
    <row r="231" spans="2:99" ht="14.25" x14ac:dyDescent="0.2">
      <c r="B231" s="1"/>
      <c r="C231" s="3"/>
      <c r="D231" s="183"/>
      <c r="E231" s="183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</row>
    <row r="232" spans="2:99" ht="14.25" x14ac:dyDescent="0.2">
      <c r="B232" s="1"/>
      <c r="C232" s="3"/>
      <c r="D232" s="183"/>
      <c r="E232" s="183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</row>
    <row r="233" spans="2:99" ht="14.25" x14ac:dyDescent="0.2">
      <c r="B233" s="1"/>
      <c r="C233" s="3"/>
      <c r="D233" s="183"/>
      <c r="E233" s="183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</row>
    <row r="234" spans="2:99" ht="14.25" x14ac:dyDescent="0.2">
      <c r="B234" s="1"/>
      <c r="C234" s="3"/>
      <c r="D234" s="183"/>
      <c r="E234" s="183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</row>
    <row r="235" spans="2:99" ht="14.25" x14ac:dyDescent="0.2">
      <c r="B235" s="1"/>
      <c r="C235" s="3"/>
      <c r="D235" s="183"/>
      <c r="E235" s="183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</row>
    <row r="236" spans="2:99" ht="14.25" x14ac:dyDescent="0.2">
      <c r="B236" s="1"/>
      <c r="C236" s="3"/>
      <c r="D236" s="183"/>
      <c r="E236" s="183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</row>
    <row r="237" spans="2:99" ht="14.25" x14ac:dyDescent="0.2">
      <c r="B237" s="1"/>
      <c r="C237" s="3"/>
      <c r="D237" s="183"/>
      <c r="E237" s="183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</row>
    <row r="238" spans="2:99" ht="14.25" x14ac:dyDescent="0.2">
      <c r="B238" s="1"/>
      <c r="C238" s="3"/>
      <c r="D238" s="183"/>
      <c r="E238" s="183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</row>
    <row r="239" spans="2:99" ht="14.25" x14ac:dyDescent="0.2">
      <c r="B239" s="1"/>
      <c r="C239" s="3"/>
      <c r="D239" s="183"/>
      <c r="E239" s="183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</row>
    <row r="240" spans="2:99" ht="14.25" x14ac:dyDescent="0.2">
      <c r="B240" s="1"/>
      <c r="C240" s="3"/>
      <c r="D240" s="183"/>
      <c r="E240" s="183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</row>
    <row r="241" spans="2:99" ht="14.25" x14ac:dyDescent="0.2">
      <c r="B241" s="1"/>
      <c r="C241" s="3"/>
      <c r="D241" s="183"/>
      <c r="E241" s="183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</row>
    <row r="242" spans="2:99" ht="14.25" x14ac:dyDescent="0.2">
      <c r="B242" s="1"/>
      <c r="C242" s="3"/>
      <c r="D242" s="183"/>
      <c r="E242" s="183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</row>
    <row r="243" spans="2:99" ht="14.25" x14ac:dyDescent="0.2">
      <c r="B243" s="1"/>
      <c r="C243" s="3"/>
      <c r="D243" s="183"/>
      <c r="E243" s="183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</row>
    <row r="244" spans="2:99" ht="14.25" x14ac:dyDescent="0.2">
      <c r="B244" s="1"/>
      <c r="C244" s="3"/>
      <c r="D244" s="183"/>
      <c r="E244" s="183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</row>
    <row r="245" spans="2:99" ht="14.25" x14ac:dyDescent="0.2">
      <c r="B245" s="1"/>
      <c r="C245" s="3"/>
      <c r="D245" s="183"/>
      <c r="E245" s="183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</row>
    <row r="246" spans="2:99" ht="14.25" x14ac:dyDescent="0.2">
      <c r="B246" s="1"/>
      <c r="C246" s="3"/>
      <c r="D246" s="183"/>
      <c r="E246" s="183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</row>
    <row r="247" spans="2:99" ht="14.25" x14ac:dyDescent="0.2">
      <c r="B247" s="1"/>
      <c r="C247" s="3"/>
      <c r="D247" s="183"/>
      <c r="E247" s="183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</row>
    <row r="248" spans="2:99" ht="14.25" x14ac:dyDescent="0.2">
      <c r="B248" s="1"/>
      <c r="C248" s="3"/>
      <c r="D248" s="183"/>
      <c r="E248" s="183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</row>
    <row r="249" spans="2:99" ht="14.25" x14ac:dyDescent="0.2">
      <c r="B249" s="1"/>
      <c r="C249" s="3"/>
      <c r="D249" s="183"/>
      <c r="E249" s="183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</row>
    <row r="250" spans="2:99" ht="14.25" x14ac:dyDescent="0.2">
      <c r="B250" s="1"/>
      <c r="C250" s="3"/>
      <c r="D250" s="183"/>
      <c r="E250" s="183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</row>
    <row r="251" spans="2:99" ht="14.25" x14ac:dyDescent="0.2">
      <c r="B251" s="1"/>
      <c r="C251" s="3"/>
      <c r="D251" s="183"/>
      <c r="E251" s="183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</row>
    <row r="252" spans="2:99" ht="14.25" x14ac:dyDescent="0.2">
      <c r="B252" s="1"/>
      <c r="C252" s="3"/>
      <c r="D252" s="183"/>
      <c r="E252" s="183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</row>
    <row r="253" spans="2:99" ht="14.25" x14ac:dyDescent="0.2">
      <c r="B253" s="1"/>
      <c r="C253" s="3"/>
      <c r="D253" s="183"/>
      <c r="E253" s="183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</row>
    <row r="254" spans="2:99" ht="14.25" x14ac:dyDescent="0.2">
      <c r="B254" s="1"/>
      <c r="C254" s="3"/>
      <c r="D254" s="183"/>
      <c r="E254" s="183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</row>
    <row r="255" spans="2:99" x14ac:dyDescent="0.2">
      <c r="C255" s="4"/>
    </row>
    <row r="256" spans="2:99" x14ac:dyDescent="0.2">
      <c r="C256" s="4"/>
    </row>
    <row r="257" spans="3:3" x14ac:dyDescent="0.2">
      <c r="C257" s="4"/>
    </row>
    <row r="258" spans="3:3" x14ac:dyDescent="0.2">
      <c r="C258" s="4"/>
    </row>
    <row r="259" spans="3:3" x14ac:dyDescent="0.2">
      <c r="C259" s="4"/>
    </row>
    <row r="260" spans="3:3" x14ac:dyDescent="0.2">
      <c r="C260" s="4"/>
    </row>
    <row r="261" spans="3:3" x14ac:dyDescent="0.2">
      <c r="C261" s="4"/>
    </row>
    <row r="262" spans="3:3" x14ac:dyDescent="0.2">
      <c r="C262" s="4"/>
    </row>
    <row r="263" spans="3:3" x14ac:dyDescent="0.2">
      <c r="C263" s="4"/>
    </row>
    <row r="264" spans="3:3" x14ac:dyDescent="0.2">
      <c r="C264" s="4"/>
    </row>
    <row r="265" spans="3:3" x14ac:dyDescent="0.2">
      <c r="C265" s="4"/>
    </row>
    <row r="266" spans="3:3" x14ac:dyDescent="0.2">
      <c r="C266" s="4"/>
    </row>
    <row r="267" spans="3:3" x14ac:dyDescent="0.2">
      <c r="C267" s="4"/>
    </row>
    <row r="268" spans="3:3" x14ac:dyDescent="0.2">
      <c r="C268" s="4"/>
    </row>
    <row r="269" spans="3:3" x14ac:dyDescent="0.2">
      <c r="C269" s="4"/>
    </row>
    <row r="270" spans="3:3" x14ac:dyDescent="0.2">
      <c r="C270" s="4"/>
    </row>
    <row r="271" spans="3:3" x14ac:dyDescent="0.2">
      <c r="C271" s="4"/>
    </row>
    <row r="272" spans="3:3" x14ac:dyDescent="0.2">
      <c r="C272" s="4"/>
    </row>
    <row r="273" spans="3:3" x14ac:dyDescent="0.2">
      <c r="C273" s="4"/>
    </row>
    <row r="274" spans="3:3" x14ac:dyDescent="0.2">
      <c r="C274" s="4"/>
    </row>
    <row r="275" spans="3:3" x14ac:dyDescent="0.2">
      <c r="C275" s="4"/>
    </row>
    <row r="276" spans="3:3" x14ac:dyDescent="0.2">
      <c r="C276" s="4"/>
    </row>
    <row r="277" spans="3:3" x14ac:dyDescent="0.2">
      <c r="C277" s="4"/>
    </row>
    <row r="278" spans="3:3" x14ac:dyDescent="0.2">
      <c r="C278" s="4"/>
    </row>
    <row r="279" spans="3:3" x14ac:dyDescent="0.2">
      <c r="C279" s="4"/>
    </row>
    <row r="280" spans="3:3" x14ac:dyDescent="0.2">
      <c r="C280" s="4"/>
    </row>
    <row r="281" spans="3:3" x14ac:dyDescent="0.2">
      <c r="C281" s="4"/>
    </row>
    <row r="282" spans="3:3" x14ac:dyDescent="0.2">
      <c r="C282" s="4"/>
    </row>
    <row r="283" spans="3:3" x14ac:dyDescent="0.2">
      <c r="C283" s="4"/>
    </row>
    <row r="284" spans="3:3" x14ac:dyDescent="0.2">
      <c r="C284" s="4"/>
    </row>
    <row r="285" spans="3:3" x14ac:dyDescent="0.2">
      <c r="C285" s="4"/>
    </row>
    <row r="286" spans="3:3" x14ac:dyDescent="0.2">
      <c r="C286" s="4"/>
    </row>
    <row r="287" spans="3:3" x14ac:dyDescent="0.2">
      <c r="C287" s="4"/>
    </row>
    <row r="288" spans="3:3" x14ac:dyDescent="0.2">
      <c r="C288" s="4"/>
    </row>
    <row r="289" spans="3:3" x14ac:dyDescent="0.2">
      <c r="C289" s="4"/>
    </row>
    <row r="290" spans="3:3" x14ac:dyDescent="0.2">
      <c r="C290" s="4"/>
    </row>
    <row r="291" spans="3:3" x14ac:dyDescent="0.2">
      <c r="C291" s="4"/>
    </row>
    <row r="292" spans="3:3" x14ac:dyDescent="0.2">
      <c r="C292" s="4"/>
    </row>
    <row r="293" spans="3:3" x14ac:dyDescent="0.2">
      <c r="C293" s="4"/>
    </row>
    <row r="294" spans="3:3" x14ac:dyDescent="0.2">
      <c r="C294" s="4"/>
    </row>
    <row r="295" spans="3:3" x14ac:dyDescent="0.2">
      <c r="C295" s="4"/>
    </row>
    <row r="296" spans="3:3" x14ac:dyDescent="0.2">
      <c r="C296" s="4"/>
    </row>
    <row r="297" spans="3:3" x14ac:dyDescent="0.2">
      <c r="C297" s="4"/>
    </row>
    <row r="298" spans="3:3" x14ac:dyDescent="0.2">
      <c r="C298" s="4"/>
    </row>
    <row r="299" spans="3:3" x14ac:dyDescent="0.2">
      <c r="C299" s="4"/>
    </row>
    <row r="300" spans="3:3" x14ac:dyDescent="0.2">
      <c r="C300" s="4"/>
    </row>
    <row r="301" spans="3:3" x14ac:dyDescent="0.2">
      <c r="C301" s="4"/>
    </row>
    <row r="302" spans="3:3" x14ac:dyDescent="0.2">
      <c r="C302" s="4"/>
    </row>
    <row r="303" spans="3:3" x14ac:dyDescent="0.2">
      <c r="C303" s="4"/>
    </row>
    <row r="304" spans="3:3" x14ac:dyDescent="0.2">
      <c r="C304" s="4"/>
    </row>
    <row r="305" spans="3:3" x14ac:dyDescent="0.2">
      <c r="C305" s="4"/>
    </row>
    <row r="306" spans="3:3" x14ac:dyDescent="0.2">
      <c r="C306" s="4"/>
    </row>
    <row r="307" spans="3:3" x14ac:dyDescent="0.2">
      <c r="C307" s="4"/>
    </row>
    <row r="308" spans="3:3" x14ac:dyDescent="0.2">
      <c r="C308" s="4"/>
    </row>
    <row r="309" spans="3:3" x14ac:dyDescent="0.2">
      <c r="C309" s="4"/>
    </row>
    <row r="310" spans="3:3" x14ac:dyDescent="0.2">
      <c r="C310" s="4"/>
    </row>
    <row r="311" spans="3:3" x14ac:dyDescent="0.2">
      <c r="C311" s="4"/>
    </row>
    <row r="312" spans="3:3" x14ac:dyDescent="0.2">
      <c r="C312" s="4"/>
    </row>
    <row r="313" spans="3:3" x14ac:dyDescent="0.2">
      <c r="C313" s="4"/>
    </row>
    <row r="314" spans="3:3" x14ac:dyDescent="0.2">
      <c r="C314" s="4"/>
    </row>
    <row r="315" spans="3:3" x14ac:dyDescent="0.2">
      <c r="C315" s="4"/>
    </row>
    <row r="316" spans="3:3" x14ac:dyDescent="0.2">
      <c r="C316" s="4"/>
    </row>
    <row r="317" spans="3:3" x14ac:dyDescent="0.2">
      <c r="C317" s="4"/>
    </row>
    <row r="318" spans="3:3" x14ac:dyDescent="0.2">
      <c r="C318" s="4"/>
    </row>
    <row r="319" spans="3:3" x14ac:dyDescent="0.2">
      <c r="C319" s="4"/>
    </row>
    <row r="320" spans="3:3" x14ac:dyDescent="0.2">
      <c r="C320" s="4"/>
    </row>
    <row r="321" spans="3:3" x14ac:dyDescent="0.2">
      <c r="C321" s="4"/>
    </row>
    <row r="322" spans="3:3" x14ac:dyDescent="0.2">
      <c r="C322" s="4"/>
    </row>
    <row r="323" spans="3:3" x14ac:dyDescent="0.2">
      <c r="C323" s="4"/>
    </row>
    <row r="324" spans="3:3" x14ac:dyDescent="0.2">
      <c r="C324" s="4"/>
    </row>
    <row r="325" spans="3:3" x14ac:dyDescent="0.2">
      <c r="C325" s="4"/>
    </row>
    <row r="326" spans="3:3" x14ac:dyDescent="0.2">
      <c r="C326" s="4"/>
    </row>
    <row r="327" spans="3:3" x14ac:dyDescent="0.2">
      <c r="C327" s="4"/>
    </row>
    <row r="328" spans="3:3" x14ac:dyDescent="0.2">
      <c r="C328" s="4"/>
    </row>
    <row r="329" spans="3:3" x14ac:dyDescent="0.2">
      <c r="C329" s="4"/>
    </row>
    <row r="330" spans="3:3" x14ac:dyDescent="0.2">
      <c r="C330" s="4"/>
    </row>
    <row r="331" spans="3:3" x14ac:dyDescent="0.2">
      <c r="C331" s="4"/>
    </row>
    <row r="332" spans="3:3" x14ac:dyDescent="0.2">
      <c r="C332" s="4"/>
    </row>
    <row r="333" spans="3:3" x14ac:dyDescent="0.2">
      <c r="C333" s="4"/>
    </row>
    <row r="334" spans="3:3" x14ac:dyDescent="0.2">
      <c r="C334" s="4"/>
    </row>
    <row r="335" spans="3:3" x14ac:dyDescent="0.2">
      <c r="C335" s="4"/>
    </row>
    <row r="336" spans="3:3" x14ac:dyDescent="0.2">
      <c r="C336" s="4"/>
    </row>
    <row r="337" spans="3:3" x14ac:dyDescent="0.2">
      <c r="C337" s="4"/>
    </row>
    <row r="338" spans="3:3" x14ac:dyDescent="0.2">
      <c r="C338" s="4"/>
    </row>
    <row r="339" spans="3:3" x14ac:dyDescent="0.2">
      <c r="C339" s="4"/>
    </row>
    <row r="340" spans="3:3" x14ac:dyDescent="0.2">
      <c r="C340" s="4"/>
    </row>
    <row r="341" spans="3:3" x14ac:dyDescent="0.2">
      <c r="C341" s="4"/>
    </row>
    <row r="342" spans="3:3" x14ac:dyDescent="0.2">
      <c r="C342" s="4"/>
    </row>
    <row r="343" spans="3:3" x14ac:dyDescent="0.2">
      <c r="C343" s="4"/>
    </row>
    <row r="344" spans="3:3" x14ac:dyDescent="0.2">
      <c r="C344" s="4"/>
    </row>
    <row r="345" spans="3:3" x14ac:dyDescent="0.2">
      <c r="C345" s="4"/>
    </row>
    <row r="346" spans="3:3" x14ac:dyDescent="0.2">
      <c r="C346" s="4"/>
    </row>
    <row r="347" spans="3:3" x14ac:dyDescent="0.2">
      <c r="C347" s="4"/>
    </row>
    <row r="348" spans="3:3" x14ac:dyDescent="0.2">
      <c r="C348" s="4"/>
    </row>
    <row r="349" spans="3:3" x14ac:dyDescent="0.2">
      <c r="C349" s="4"/>
    </row>
    <row r="350" spans="3:3" x14ac:dyDescent="0.2">
      <c r="C350" s="4"/>
    </row>
    <row r="351" spans="3:3" x14ac:dyDescent="0.2">
      <c r="C351" s="4"/>
    </row>
    <row r="352" spans="3:3" x14ac:dyDescent="0.2">
      <c r="C352" s="4"/>
    </row>
    <row r="353" spans="3:3" x14ac:dyDescent="0.2">
      <c r="C353" s="4"/>
    </row>
    <row r="354" spans="3:3" x14ac:dyDescent="0.2">
      <c r="C354" s="4"/>
    </row>
    <row r="355" spans="3:3" x14ac:dyDescent="0.2">
      <c r="C355" s="4"/>
    </row>
    <row r="356" spans="3:3" x14ac:dyDescent="0.2">
      <c r="C356" s="4"/>
    </row>
    <row r="357" spans="3:3" x14ac:dyDescent="0.2">
      <c r="C357" s="4"/>
    </row>
    <row r="358" spans="3:3" x14ac:dyDescent="0.2">
      <c r="C358" s="4"/>
    </row>
    <row r="359" spans="3:3" x14ac:dyDescent="0.2">
      <c r="C359" s="4"/>
    </row>
    <row r="360" spans="3:3" x14ac:dyDescent="0.2">
      <c r="C360" s="4"/>
    </row>
    <row r="361" spans="3:3" x14ac:dyDescent="0.2">
      <c r="C361" s="4"/>
    </row>
    <row r="362" spans="3:3" x14ac:dyDescent="0.2">
      <c r="C362" s="4"/>
    </row>
    <row r="363" spans="3:3" x14ac:dyDescent="0.2">
      <c r="C363" s="4"/>
    </row>
    <row r="364" spans="3:3" x14ac:dyDescent="0.2">
      <c r="C364" s="4"/>
    </row>
    <row r="365" spans="3:3" x14ac:dyDescent="0.2">
      <c r="C365" s="4"/>
    </row>
    <row r="366" spans="3:3" x14ac:dyDescent="0.2">
      <c r="C366" s="4"/>
    </row>
    <row r="367" spans="3:3" x14ac:dyDescent="0.2">
      <c r="C367" s="4"/>
    </row>
    <row r="368" spans="3:3" x14ac:dyDescent="0.2">
      <c r="C368" s="4"/>
    </row>
    <row r="369" spans="3:3" x14ac:dyDescent="0.2">
      <c r="C369" s="4"/>
    </row>
    <row r="370" spans="3:3" x14ac:dyDescent="0.2">
      <c r="C370" s="4"/>
    </row>
    <row r="371" spans="3:3" x14ac:dyDescent="0.2">
      <c r="C371" s="4"/>
    </row>
    <row r="372" spans="3:3" x14ac:dyDescent="0.2">
      <c r="C372" s="4"/>
    </row>
    <row r="373" spans="3:3" x14ac:dyDescent="0.2">
      <c r="C373" s="4"/>
    </row>
    <row r="374" spans="3:3" x14ac:dyDescent="0.2">
      <c r="C374" s="4"/>
    </row>
    <row r="375" spans="3:3" x14ac:dyDescent="0.2">
      <c r="C375" s="4"/>
    </row>
    <row r="376" spans="3:3" x14ac:dyDescent="0.2">
      <c r="C376" s="4"/>
    </row>
    <row r="377" spans="3:3" x14ac:dyDescent="0.2">
      <c r="C377" s="4"/>
    </row>
    <row r="378" spans="3:3" x14ac:dyDescent="0.2">
      <c r="C378" s="4"/>
    </row>
    <row r="379" spans="3:3" x14ac:dyDescent="0.2">
      <c r="C379" s="4"/>
    </row>
    <row r="380" spans="3:3" x14ac:dyDescent="0.2">
      <c r="C380" s="4"/>
    </row>
    <row r="381" spans="3:3" x14ac:dyDescent="0.2">
      <c r="C381" s="4"/>
    </row>
  </sheetData>
  <sheetProtection algorithmName="SHA-512" hashValue="rpF/Z+JrtK5r56TJUoFulzoLVkSLT60pS+WakER7fvg71WqSVfpCSo2iNzddQavVQPUMNm1yFA94PMiMPLmKqQ==" saltValue="tc5NK8sK6j6oitCVa7pJJg==" spinCount="100000" sheet="1" objects="1" scenarios="1" formatCells="0"/>
  <pageMargins left="0.78740157499999996" right="0.78740157499999996" top="0.984251969" bottom="0.984251969" header="0.4921259845" footer="0.4921259845"/>
  <pageSetup paperSize="9" scale="72" orientation="landscape" r:id="rId1"/>
  <headerFooter alignWithMargins="0"/>
  <colBreaks count="1" manualBreakCount="1">
    <brk id="10" max="26" man="1"/>
  </col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6"/>
  </sheetPr>
  <dimension ref="A1:CU381"/>
  <sheetViews>
    <sheetView zoomScale="75" zoomScaleNormal="75" workbookViewId="0"/>
  </sheetViews>
  <sheetFormatPr defaultRowHeight="12.75" x14ac:dyDescent="0.2"/>
  <cols>
    <col min="1" max="1" width="2.28515625" customWidth="1"/>
    <col min="2" max="2" width="57.5703125" customWidth="1"/>
    <col min="3" max="3" width="8.7109375" customWidth="1"/>
    <col min="4" max="4" width="15.85546875" style="182" customWidth="1"/>
    <col min="5" max="5" width="9.140625" style="182"/>
    <col min="6" max="6" width="4" customWidth="1"/>
    <col min="7" max="7" width="45.7109375" customWidth="1"/>
    <col min="8" max="8" width="14.140625" customWidth="1"/>
    <col min="9" max="9" width="12.7109375" customWidth="1"/>
    <col min="10" max="10" width="11.85546875" customWidth="1"/>
    <col min="11" max="11" width="18.28515625" customWidth="1"/>
  </cols>
  <sheetData>
    <row r="1" spans="1:99" x14ac:dyDescent="0.2">
      <c r="A1" s="8"/>
      <c r="B1" s="8"/>
      <c r="C1" s="8"/>
      <c r="D1" s="169"/>
      <c r="E1" s="169"/>
      <c r="F1" s="8"/>
      <c r="G1" s="8"/>
      <c r="H1" s="8"/>
      <c r="I1" s="8"/>
      <c r="J1" s="8"/>
      <c r="K1" s="8"/>
      <c r="L1" s="8"/>
    </row>
    <row r="2" spans="1:99" ht="14.25" x14ac:dyDescent="0.2">
      <c r="A2" s="8"/>
      <c r="B2" s="29" t="s">
        <v>135</v>
      </c>
      <c r="C2" s="13"/>
      <c r="D2" s="177"/>
      <c r="E2" s="172"/>
      <c r="F2" s="13"/>
      <c r="G2" s="29" t="s">
        <v>134</v>
      </c>
      <c r="H2" s="13"/>
      <c r="I2" s="13"/>
      <c r="J2" s="7"/>
      <c r="K2" s="7"/>
      <c r="L2" s="7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</row>
    <row r="3" spans="1:99" s="74" customFormat="1" ht="15" thickBot="1" x14ac:dyDescent="0.25">
      <c r="A3" s="11"/>
      <c r="B3" s="63"/>
      <c r="C3" s="9"/>
      <c r="D3" s="184"/>
      <c r="E3" s="184"/>
      <c r="F3" s="9"/>
      <c r="G3" s="63"/>
      <c r="H3" s="9"/>
      <c r="I3" s="9"/>
      <c r="J3" s="9"/>
      <c r="K3" s="9"/>
      <c r="L3" s="9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</row>
    <row r="4" spans="1:99" ht="7.5" customHeight="1" thickTop="1" thickBot="1" x14ac:dyDescent="0.25">
      <c r="A4" s="8"/>
      <c r="B4" s="7"/>
      <c r="C4" s="7"/>
      <c r="D4" s="172"/>
      <c r="E4" s="172"/>
      <c r="F4" s="68"/>
      <c r="G4" s="69"/>
      <c r="H4" s="70"/>
      <c r="I4" s="71"/>
      <c r="J4" s="7"/>
      <c r="K4" s="7"/>
      <c r="L4" s="7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</row>
    <row r="5" spans="1:99" ht="42" customHeight="1" thickTop="1" x14ac:dyDescent="0.2">
      <c r="A5" s="8"/>
      <c r="B5" s="15" t="s">
        <v>26</v>
      </c>
      <c r="C5" s="16" t="s">
        <v>27</v>
      </c>
      <c r="D5" s="189" t="s">
        <v>67</v>
      </c>
      <c r="E5" s="172"/>
      <c r="F5" s="54" t="s">
        <v>50</v>
      </c>
      <c r="G5" s="67" t="s">
        <v>46</v>
      </c>
      <c r="H5" s="75" t="s">
        <v>47</v>
      </c>
      <c r="I5" s="56" t="s">
        <v>53</v>
      </c>
      <c r="J5" s="7"/>
      <c r="K5" s="7"/>
      <c r="L5" s="7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</row>
    <row r="6" spans="1:99" ht="14.25" x14ac:dyDescent="0.2">
      <c r="A6" s="8"/>
      <c r="B6" s="17" t="s">
        <v>140</v>
      </c>
      <c r="C6" s="18" t="s">
        <v>68</v>
      </c>
      <c r="D6" s="174"/>
      <c r="E6" s="172"/>
      <c r="F6" s="24">
        <v>1</v>
      </c>
      <c r="G6" s="21" t="s">
        <v>87</v>
      </c>
      <c r="H6" s="105" t="e">
        <f>((D20-D22)/(D6+D7+D8+D9+D10+D11+D12+D13))*100</f>
        <v>#DIV/0!</v>
      </c>
      <c r="I6" s="25">
        <f>IF((D6+D7+D8+D9+D10+D11+D12+D13)=0,0,IF((H6)&lt;=0,0,IF(H6&lt;1.5,1,IF(H6&gt;3,3,2))))</f>
        <v>0</v>
      </c>
      <c r="J6" s="10"/>
      <c r="K6" s="10"/>
      <c r="L6" s="10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</row>
    <row r="7" spans="1:99" ht="14.25" x14ac:dyDescent="0.2">
      <c r="A7" s="8"/>
      <c r="B7" s="104" t="s">
        <v>113</v>
      </c>
      <c r="C7" s="103"/>
      <c r="D7" s="174"/>
      <c r="E7" s="172"/>
      <c r="F7" s="24">
        <v>2</v>
      </c>
      <c r="G7" s="21" t="s">
        <v>88</v>
      </c>
      <c r="H7" s="105" t="e">
        <f>((D20-D22)/((D6+D7+D8+D9+D10+D11+D12+D13)-(D14+D15)))*100</f>
        <v>#DIV/0!</v>
      </c>
      <c r="I7" s="106">
        <f>IF(AND((D20-D22)&lt;0,(D6+D7+D8+D9+D10+D11+D12+D13-D14-D15)&lt;0),0,IF(D6+D7+D8+D9+D10+D11+D12+D13-D14-D15&lt;=0,0,IF((H7)&lt;=0,0,IF(H7&lt;1.7,1,IF(H7&gt;4,3,2)))))</f>
        <v>0</v>
      </c>
      <c r="J7" s="10"/>
      <c r="K7" s="10"/>
      <c r="L7" s="10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</row>
    <row r="8" spans="1:99" ht="14.25" x14ac:dyDescent="0.2">
      <c r="A8" s="8"/>
      <c r="B8" s="17" t="s">
        <v>76</v>
      </c>
      <c r="C8" s="18" t="s">
        <v>69</v>
      </c>
      <c r="D8" s="174"/>
      <c r="E8" s="172"/>
      <c r="F8" s="24">
        <v>3</v>
      </c>
      <c r="G8" s="21" t="s">
        <v>25</v>
      </c>
      <c r="H8" s="105" t="e">
        <f>((D14+D15)/(D6+D7+D8+D9+D10+D11+D12+D13))*100</f>
        <v>#DIV/0!</v>
      </c>
      <c r="I8" s="106">
        <f>IF((D6+D7+D8+D9+D10+D11+D12+D13)=0,0,IF((H8)&gt;=100,0,IF(H8&lt;30,3,IF(H8&gt;50,1,2))))</f>
        <v>0</v>
      </c>
      <c r="J8" s="10"/>
      <c r="K8" s="10"/>
      <c r="L8" s="10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</row>
    <row r="9" spans="1:99" ht="14.25" x14ac:dyDescent="0.2">
      <c r="A9" s="8"/>
      <c r="B9" s="17" t="s">
        <v>77</v>
      </c>
      <c r="C9" s="18" t="s">
        <v>70</v>
      </c>
      <c r="D9" s="174"/>
      <c r="E9" s="172"/>
      <c r="F9" s="24">
        <v>4</v>
      </c>
      <c r="G9" s="21" t="s">
        <v>107</v>
      </c>
      <c r="H9" s="105" t="e">
        <f>((D6+D7+D8+D9+D10+D11+D12+D13)-(D14+D15))/(D6+D7)</f>
        <v>#DIV/0!</v>
      </c>
      <c r="I9" s="106">
        <f>IF(AND((D6+D7)=0,(D6+D7+D8+D9+D10+D11+D12+D13-D14-D15)&lt;0),0,IF((D6+D7)=0,3,IF((H9)&lt;=0,0,IF(H9&lt;0.51,1,IF(H9&gt;1,3,2)))))</f>
        <v>3</v>
      </c>
      <c r="J9" s="10"/>
      <c r="K9" s="10"/>
      <c r="L9" s="10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</row>
    <row r="10" spans="1:99" ht="14.25" x14ac:dyDescent="0.2">
      <c r="A10" s="8"/>
      <c r="B10" s="104" t="s">
        <v>114</v>
      </c>
      <c r="C10" s="103"/>
      <c r="D10" s="174"/>
      <c r="E10" s="172"/>
      <c r="F10" s="24">
        <v>5</v>
      </c>
      <c r="G10" s="21" t="s">
        <v>89</v>
      </c>
      <c r="H10" s="115" t="e">
        <f>D19/D18</f>
        <v>#DIV/0!</v>
      </c>
      <c r="I10" s="106">
        <f>IF(AND(D18&lt;=0,D19&lt;=0),0,IF(D18&lt;=0,0,IF(H10&gt;1,0,IF(H10&lt;0.95,3,IF(H10&gt;0.99,1,2)))))</f>
        <v>0</v>
      </c>
      <c r="J10" s="10"/>
      <c r="K10" s="10"/>
      <c r="L10" s="10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</row>
    <row r="11" spans="1:99" ht="14.25" x14ac:dyDescent="0.2">
      <c r="A11" s="8"/>
      <c r="B11" s="17" t="s">
        <v>78</v>
      </c>
      <c r="C11" s="18" t="s">
        <v>71</v>
      </c>
      <c r="D11" s="174"/>
      <c r="E11" s="172"/>
      <c r="F11" s="24">
        <v>6</v>
      </c>
      <c r="G11" s="21" t="s">
        <v>90</v>
      </c>
      <c r="H11" s="105" t="e">
        <f>(D11/D18)*360</f>
        <v>#DIV/0!</v>
      </c>
      <c r="I11" s="106">
        <f>IF(AND(D18&lt;=0,D11&lt;=0),1,IF(D18&lt;=0,1,IF(D11&lt;=0,1,IF(H11&lt;40,3,IF(H11&gt;70,1,2)))))</f>
        <v>1</v>
      </c>
      <c r="J11" s="10"/>
      <c r="K11" s="10"/>
      <c r="L11" s="10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</row>
    <row r="12" spans="1:99" ht="14.25" x14ac:dyDescent="0.2">
      <c r="A12" s="8"/>
      <c r="B12" s="17" t="s">
        <v>110</v>
      </c>
      <c r="C12" s="18" t="s">
        <v>72</v>
      </c>
      <c r="D12" s="174"/>
      <c r="E12" s="172"/>
      <c r="F12" s="24">
        <v>7</v>
      </c>
      <c r="G12" s="21" t="s">
        <v>91</v>
      </c>
      <c r="H12" s="105" t="e">
        <f>D18/(D6+D7+D8+D9+D10+D11+D12+D13)</f>
        <v>#DIV/0!</v>
      </c>
      <c r="I12" s="106">
        <f>IF(AND(D18&lt;=0,(D6+D7+D8+D9+D10+D11+D12+D13)&lt;=0),1,IF((D6+D7+D8+D9+D10+D11+D12+D13)&lt;=0,1,IF(H12&lt;0.3,1,IF(H12&gt;1,3,2))))</f>
        <v>1</v>
      </c>
      <c r="J12" s="10"/>
      <c r="K12" s="10"/>
      <c r="L12" s="10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</row>
    <row r="13" spans="1:99" ht="14.25" x14ac:dyDescent="0.2">
      <c r="A13" s="8"/>
      <c r="B13" s="17" t="s">
        <v>112</v>
      </c>
      <c r="C13" s="18" t="s">
        <v>73</v>
      </c>
      <c r="D13" s="174"/>
      <c r="E13" s="172"/>
      <c r="F13" s="24">
        <v>8</v>
      </c>
      <c r="G13" s="21" t="s">
        <v>156</v>
      </c>
      <c r="H13" s="105" t="e">
        <f>(D12+D8+D9+D10)/D14</f>
        <v>#DIV/0!</v>
      </c>
      <c r="I13" s="106">
        <f>IF(AND(D14&lt;=0,(D12+D8+D9+D10)&lt;=0),1,IF(D14&lt;=0,3,IF(H13&lt;0.7,1,IF(H13&gt;1.5,3,2))))</f>
        <v>1</v>
      </c>
      <c r="J13" s="10"/>
      <c r="K13" s="10"/>
      <c r="L13" s="10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</row>
    <row r="14" spans="1:99" ht="14.25" x14ac:dyDescent="0.2">
      <c r="A14" s="8"/>
      <c r="B14" s="17" t="s">
        <v>111</v>
      </c>
      <c r="C14" s="18" t="s">
        <v>74</v>
      </c>
      <c r="D14" s="174"/>
      <c r="E14" s="172"/>
      <c r="F14" s="24">
        <v>9</v>
      </c>
      <c r="G14" s="21" t="s">
        <v>92</v>
      </c>
      <c r="H14" s="105" t="e">
        <f>(D14+D15)/D20</f>
        <v>#DIV/0!</v>
      </c>
      <c r="I14" s="106">
        <f>IF(AND((D14+D15)=0,D20&gt;0),3,IF(D20&lt;=0,0,IF(H14&gt;7,1,IF(H14&lt;=0,0,IF(H14&lt;5,3,2)))))</f>
        <v>0</v>
      </c>
      <c r="J14" s="10"/>
      <c r="K14" s="10"/>
      <c r="L14" s="10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</row>
    <row r="15" spans="1:99" ht="15" thickBot="1" x14ac:dyDescent="0.25">
      <c r="A15" s="8"/>
      <c r="B15" s="19" t="s">
        <v>5</v>
      </c>
      <c r="C15" s="20" t="s">
        <v>75</v>
      </c>
      <c r="D15" s="176"/>
      <c r="E15" s="172"/>
      <c r="F15" s="111">
        <v>10</v>
      </c>
      <c r="G15" s="112" t="s">
        <v>153</v>
      </c>
      <c r="H15" s="113" t="e">
        <f>(((D6+D7+D10+D13)-('2011-DE'!D6+'2011-DE'!D7+'2011-DE'!D8+'2011-DE'!D9)+D22)/('2011-DE'!D6+'2011-DE'!D7+'2011-DE'!D8+'2011-DE'!D9))*100</f>
        <v>#DIV/0!</v>
      </c>
      <c r="I15" s="114">
        <f>IF(AND((D6+D7+D10+D13)=0,D22=0,('2011-DE'!D6+'2011-DE'!D7+'2011-DE'!D8+'2011-DE'!D9)=0),0, IF(('2011-DE'!D6+'2011-DE'!D7+'2011-DE'!D8+'2011-DE'!D9)=0,3, IF(H15&lt;=0,0, IF(H15&lt;2.51,1, IF(H15&gt;5,3,2)))))</f>
        <v>0</v>
      </c>
      <c r="J15" s="10"/>
      <c r="K15" s="10"/>
      <c r="L15" s="10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</row>
    <row r="16" spans="1:99" ht="16.5" thickTop="1" thickBot="1" x14ac:dyDescent="0.25">
      <c r="A16" s="8"/>
      <c r="B16" s="10"/>
      <c r="C16" s="30"/>
      <c r="D16" s="190"/>
      <c r="E16" s="172"/>
      <c r="F16" s="26" t="s">
        <v>54</v>
      </c>
      <c r="G16" s="27" t="s">
        <v>136</v>
      </c>
      <c r="H16" s="27"/>
      <c r="I16" s="28">
        <f>SUM(I6:I15)</f>
        <v>6</v>
      </c>
      <c r="J16" s="7"/>
      <c r="K16" s="7"/>
      <c r="L16" s="7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</row>
    <row r="17" spans="1:99" ht="29.25" thickTop="1" x14ac:dyDescent="0.2">
      <c r="A17" s="8"/>
      <c r="B17" s="15" t="s">
        <v>26</v>
      </c>
      <c r="C17" s="16" t="s">
        <v>27</v>
      </c>
      <c r="D17" s="189" t="s">
        <v>79</v>
      </c>
      <c r="E17" s="172"/>
      <c r="F17" s="7"/>
      <c r="G17" s="7"/>
      <c r="H17" s="7"/>
      <c r="I17" s="7"/>
      <c r="J17" s="7"/>
      <c r="K17" s="7"/>
      <c r="L17" s="7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</row>
    <row r="18" spans="1:99" ht="15" thickBot="1" x14ac:dyDescent="0.25">
      <c r="A18" s="8"/>
      <c r="B18" s="17" t="s">
        <v>117</v>
      </c>
      <c r="C18" s="18" t="s">
        <v>80</v>
      </c>
      <c r="D18" s="174"/>
      <c r="E18" s="172"/>
      <c r="F18" s="7"/>
      <c r="G18" s="10"/>
      <c r="H18" s="10"/>
      <c r="I18" s="10"/>
      <c r="J18" s="10"/>
      <c r="K18" s="10"/>
      <c r="L18" s="7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</row>
    <row r="19" spans="1:99" ht="14.25" x14ac:dyDescent="0.2">
      <c r="A19" s="8"/>
      <c r="B19" s="17" t="s">
        <v>118</v>
      </c>
      <c r="C19" s="18" t="s">
        <v>81</v>
      </c>
      <c r="D19" s="174"/>
      <c r="E19" s="172"/>
      <c r="F19" s="8"/>
      <c r="G19" s="40" t="s">
        <v>85</v>
      </c>
      <c r="H19" s="41"/>
      <c r="I19" s="37"/>
      <c r="J19" s="37"/>
      <c r="K19" s="37"/>
      <c r="L19" s="7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</row>
    <row r="20" spans="1:99" ht="15" thickBot="1" x14ac:dyDescent="0.25">
      <c r="A20" s="8"/>
      <c r="B20" s="19" t="s">
        <v>163</v>
      </c>
      <c r="C20" s="20" t="s">
        <v>52</v>
      </c>
      <c r="D20" s="176"/>
      <c r="E20" s="172"/>
      <c r="F20" s="8"/>
      <c r="G20" s="42" t="s">
        <v>108</v>
      </c>
      <c r="H20" s="43"/>
      <c r="I20" s="37"/>
      <c r="J20" s="37"/>
      <c r="K20" s="37"/>
      <c r="L20" s="7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</row>
    <row r="21" spans="1:99" ht="15.75" thickTop="1" thickBot="1" x14ac:dyDescent="0.25">
      <c r="A21" s="8"/>
      <c r="B21" s="10"/>
      <c r="C21" s="30"/>
      <c r="D21" s="190"/>
      <c r="E21" s="191"/>
      <c r="F21" s="7"/>
      <c r="G21" s="44" t="s">
        <v>109</v>
      </c>
      <c r="H21" s="45"/>
      <c r="I21" s="39"/>
      <c r="J21" s="39"/>
      <c r="K21" s="37"/>
      <c r="L21" s="7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</row>
    <row r="22" spans="1:99" ht="15.75" thickTop="1" thickBot="1" x14ac:dyDescent="0.25">
      <c r="A22" s="8"/>
      <c r="B22" s="35" t="s">
        <v>82</v>
      </c>
      <c r="C22" s="36" t="s">
        <v>83</v>
      </c>
      <c r="D22" s="192"/>
      <c r="E22" s="191"/>
      <c r="F22" s="7"/>
      <c r="G22" s="6"/>
      <c r="H22" s="6"/>
      <c r="I22" s="6"/>
      <c r="J22" s="6"/>
      <c r="K22" s="6"/>
      <c r="L22" s="7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</row>
    <row r="23" spans="1:99" ht="15" thickTop="1" x14ac:dyDescent="0.2">
      <c r="A23" s="8"/>
      <c r="E23" s="193"/>
      <c r="F23" s="7"/>
      <c r="G23" s="40" t="s">
        <v>84</v>
      </c>
      <c r="H23" s="46"/>
      <c r="I23" s="10"/>
      <c r="J23" s="10"/>
      <c r="K23" s="10"/>
      <c r="L23" s="7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</row>
    <row r="24" spans="1:99" ht="14.25" x14ac:dyDescent="0.2">
      <c r="A24" s="8"/>
      <c r="E24" s="193"/>
      <c r="F24" s="7"/>
      <c r="G24" s="42" t="s">
        <v>94</v>
      </c>
      <c r="H24" s="47"/>
      <c r="I24" s="38"/>
      <c r="J24" s="10"/>
      <c r="K24" s="32"/>
      <c r="L24" s="7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</row>
    <row r="25" spans="1:99" ht="15" thickBot="1" x14ac:dyDescent="0.25">
      <c r="A25" s="8"/>
      <c r="B25" s="10"/>
      <c r="C25" s="30"/>
      <c r="D25" s="190"/>
      <c r="E25" s="193"/>
      <c r="F25" s="7"/>
      <c r="G25" s="44" t="s">
        <v>95</v>
      </c>
      <c r="H25" s="48"/>
      <c r="I25" s="38"/>
      <c r="J25" s="10"/>
      <c r="K25" s="10"/>
      <c r="L25" s="7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</row>
    <row r="26" spans="1:99" ht="15" thickBot="1" x14ac:dyDescent="0.25">
      <c r="A26" s="8"/>
      <c r="B26" s="10"/>
      <c r="C26" s="30"/>
      <c r="D26" s="190"/>
      <c r="E26" s="193"/>
      <c r="F26" s="7"/>
      <c r="G26" s="6"/>
      <c r="H26" s="10"/>
      <c r="I26" s="10"/>
      <c r="J26" s="10"/>
      <c r="K26" s="10"/>
      <c r="L26" s="7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</row>
    <row r="27" spans="1:99" ht="15" thickBot="1" x14ac:dyDescent="0.25">
      <c r="A27" s="8"/>
      <c r="B27" s="10"/>
      <c r="C27" s="30"/>
      <c r="D27" s="190"/>
      <c r="E27" s="193"/>
      <c r="F27" s="7"/>
      <c r="G27" s="49" t="s">
        <v>86</v>
      </c>
      <c r="H27" s="10"/>
      <c r="I27" s="10"/>
      <c r="J27" s="10"/>
      <c r="K27" s="10"/>
      <c r="L27" s="7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</row>
    <row r="28" spans="1:99" ht="14.25" x14ac:dyDescent="0.2">
      <c r="A28" s="8"/>
      <c r="B28" s="10"/>
      <c r="C28" s="30"/>
      <c r="D28" s="190"/>
      <c r="E28" s="193"/>
      <c r="F28" s="7"/>
      <c r="G28" s="10"/>
      <c r="H28" s="10"/>
      <c r="I28" s="10"/>
      <c r="J28" s="10"/>
      <c r="K28" s="10"/>
      <c r="L28" s="7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</row>
    <row r="29" spans="1:99" ht="14.25" x14ac:dyDescent="0.2">
      <c r="A29" s="8"/>
      <c r="B29" s="10"/>
      <c r="C29" s="30"/>
      <c r="D29" s="190"/>
      <c r="E29" s="193"/>
      <c r="F29" s="7"/>
      <c r="G29" s="10" t="s">
        <v>115</v>
      </c>
      <c r="H29" s="10"/>
      <c r="I29" s="10"/>
      <c r="J29" s="10"/>
      <c r="K29" s="10"/>
      <c r="L29" s="7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</row>
    <row r="30" spans="1:99" ht="14.25" x14ac:dyDescent="0.2">
      <c r="A30" s="8"/>
      <c r="B30" s="31"/>
      <c r="C30" s="33"/>
      <c r="D30" s="194"/>
      <c r="E30" s="193"/>
      <c r="F30" s="7"/>
      <c r="G30" s="10" t="s">
        <v>116</v>
      </c>
      <c r="H30" s="10"/>
      <c r="I30" s="10"/>
      <c r="J30" s="10"/>
      <c r="K30" s="10"/>
      <c r="L30" s="7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</row>
    <row r="31" spans="1:99" ht="14.25" x14ac:dyDescent="0.2">
      <c r="A31" s="8"/>
      <c r="B31" s="31"/>
      <c r="C31" s="33"/>
      <c r="D31" s="194"/>
      <c r="E31" s="193"/>
      <c r="F31" s="7"/>
      <c r="G31" s="7"/>
      <c r="H31" s="7"/>
      <c r="I31" s="7"/>
      <c r="J31" s="7"/>
      <c r="K31" s="7"/>
      <c r="L31" s="7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</row>
    <row r="32" spans="1:99" ht="14.25" x14ac:dyDescent="0.2">
      <c r="A32" s="8"/>
      <c r="B32" s="31"/>
      <c r="C32" s="33"/>
      <c r="D32" s="194"/>
      <c r="E32" s="193"/>
      <c r="F32" s="7"/>
      <c r="G32" s="7"/>
      <c r="H32" s="7"/>
      <c r="I32" s="7"/>
      <c r="J32" s="7"/>
      <c r="K32" s="7"/>
      <c r="L32" s="7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</row>
    <row r="33" spans="1:99" ht="14.25" x14ac:dyDescent="0.2">
      <c r="A33" s="8"/>
      <c r="B33" s="31"/>
      <c r="C33" s="33"/>
      <c r="D33" s="194"/>
      <c r="E33" s="193"/>
      <c r="F33" s="7"/>
      <c r="G33" s="7"/>
      <c r="H33" s="7"/>
      <c r="I33" s="7"/>
      <c r="J33" s="7"/>
      <c r="K33" s="7"/>
      <c r="L33" s="7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</row>
    <row r="34" spans="1:99" ht="14.25" x14ac:dyDescent="0.2">
      <c r="A34" s="8"/>
      <c r="B34" s="31"/>
      <c r="C34" s="33"/>
      <c r="D34" s="194"/>
      <c r="E34" s="193"/>
      <c r="F34" s="7"/>
      <c r="G34" s="7"/>
      <c r="H34" s="7"/>
      <c r="I34" s="7"/>
      <c r="J34" s="7"/>
      <c r="K34" s="7"/>
      <c r="L34" s="7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</row>
    <row r="35" spans="1:99" ht="14.25" x14ac:dyDescent="0.2">
      <c r="A35" s="8"/>
      <c r="B35" s="31"/>
      <c r="C35" s="33"/>
      <c r="D35" s="194"/>
      <c r="E35" s="193"/>
      <c r="F35" s="7"/>
      <c r="G35" s="7"/>
      <c r="H35" s="7"/>
      <c r="I35" s="7"/>
      <c r="J35" s="7"/>
      <c r="K35" s="7"/>
      <c r="L35" s="7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</row>
    <row r="36" spans="1:99" ht="14.25" x14ac:dyDescent="0.2">
      <c r="A36" s="8"/>
      <c r="B36" s="31"/>
      <c r="C36" s="33"/>
      <c r="D36" s="194"/>
      <c r="E36" s="193"/>
      <c r="F36" s="7"/>
      <c r="G36" s="7"/>
      <c r="H36" s="7"/>
      <c r="I36" s="7"/>
      <c r="J36" s="7"/>
      <c r="K36" s="7"/>
      <c r="L36" s="7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</row>
    <row r="37" spans="1:99" ht="14.25" x14ac:dyDescent="0.2">
      <c r="A37" s="8"/>
      <c r="B37" s="31"/>
      <c r="C37" s="33"/>
      <c r="D37" s="194"/>
      <c r="E37" s="193"/>
      <c r="F37" s="7"/>
      <c r="G37" s="7"/>
      <c r="H37" s="7"/>
      <c r="I37" s="7"/>
      <c r="J37" s="7"/>
      <c r="K37" s="7"/>
      <c r="L37" s="7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</row>
    <row r="38" spans="1:99" ht="14.25" x14ac:dyDescent="0.2">
      <c r="A38" s="8"/>
      <c r="B38" s="31"/>
      <c r="C38" s="33"/>
      <c r="D38" s="194"/>
      <c r="E38" s="193"/>
      <c r="F38" s="7"/>
      <c r="G38" s="7"/>
      <c r="H38" s="7"/>
      <c r="I38" s="7"/>
      <c r="J38" s="7"/>
      <c r="K38" s="7"/>
      <c r="L38" s="7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</row>
    <row r="39" spans="1:99" ht="14.25" x14ac:dyDescent="0.2">
      <c r="A39" s="8"/>
      <c r="B39" s="31"/>
      <c r="C39" s="33"/>
      <c r="D39" s="194"/>
      <c r="E39" s="193"/>
      <c r="F39" s="7"/>
      <c r="G39" s="7"/>
      <c r="H39" s="7"/>
      <c r="I39" s="7"/>
      <c r="J39" s="7"/>
      <c r="K39" s="7"/>
      <c r="L39" s="7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</row>
    <row r="40" spans="1:99" ht="14.25" x14ac:dyDescent="0.2">
      <c r="A40" s="8"/>
      <c r="B40" s="31"/>
      <c r="C40" s="34"/>
      <c r="D40" s="193"/>
      <c r="E40" s="193"/>
      <c r="F40" s="7"/>
      <c r="G40" s="7"/>
      <c r="H40" s="7"/>
      <c r="I40" s="7"/>
      <c r="J40" s="7"/>
      <c r="K40" s="7"/>
      <c r="L40" s="7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</row>
    <row r="41" spans="1:99" ht="14.25" x14ac:dyDescent="0.2">
      <c r="A41" s="8"/>
      <c r="B41" s="31"/>
      <c r="C41" s="34"/>
      <c r="D41" s="193"/>
      <c r="E41" s="193"/>
      <c r="F41" s="7"/>
      <c r="G41" s="7"/>
      <c r="H41" s="7"/>
      <c r="I41" s="7"/>
      <c r="J41" s="7"/>
      <c r="K41" s="7"/>
      <c r="L41" s="7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</row>
    <row r="42" spans="1:99" ht="14.25" x14ac:dyDescent="0.2">
      <c r="A42" s="8"/>
      <c r="B42" s="7"/>
      <c r="C42" s="14"/>
      <c r="D42" s="172"/>
      <c r="E42" s="172"/>
      <c r="F42" s="7"/>
      <c r="G42" s="7"/>
      <c r="H42" s="7"/>
      <c r="I42" s="7"/>
      <c r="J42" s="7"/>
      <c r="K42" s="7"/>
      <c r="L42" s="7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</row>
    <row r="43" spans="1:99" ht="14.25" x14ac:dyDescent="0.2">
      <c r="B43" s="1"/>
      <c r="C43" s="3"/>
      <c r="D43" s="183"/>
      <c r="E43" s="18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</row>
    <row r="44" spans="1:99" ht="14.25" x14ac:dyDescent="0.2">
      <c r="B44" s="1"/>
      <c r="C44" s="3"/>
      <c r="D44" s="183"/>
      <c r="E44" s="183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</row>
    <row r="45" spans="1:99" ht="14.25" x14ac:dyDescent="0.2">
      <c r="B45" s="1"/>
      <c r="C45" s="3"/>
      <c r="D45" s="183"/>
      <c r="E45" s="18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</row>
    <row r="46" spans="1:99" ht="14.25" x14ac:dyDescent="0.2">
      <c r="B46" s="1"/>
      <c r="C46" s="3"/>
      <c r="D46" s="183"/>
      <c r="E46" s="183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</row>
    <row r="47" spans="1:99" ht="14.25" x14ac:dyDescent="0.2">
      <c r="B47" s="1"/>
      <c r="C47" s="3"/>
      <c r="D47" s="183"/>
      <c r="E47" s="183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</row>
    <row r="48" spans="1:99" ht="14.25" x14ac:dyDescent="0.2">
      <c r="B48" s="1"/>
      <c r="C48" s="3"/>
      <c r="D48" s="183"/>
      <c r="E48" s="183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</row>
    <row r="49" spans="2:99" ht="14.25" x14ac:dyDescent="0.2">
      <c r="B49" s="1"/>
      <c r="C49" s="3"/>
      <c r="D49" s="183"/>
      <c r="E49" s="183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</row>
    <row r="50" spans="2:99" ht="14.25" x14ac:dyDescent="0.2">
      <c r="B50" s="1"/>
      <c r="C50" s="3"/>
      <c r="D50" s="183"/>
      <c r="E50" s="183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</row>
    <row r="51" spans="2:99" ht="14.25" x14ac:dyDescent="0.2">
      <c r="B51" s="1"/>
      <c r="C51" s="3"/>
      <c r="D51" s="183"/>
      <c r="E51" s="183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</row>
    <row r="52" spans="2:99" ht="14.25" x14ac:dyDescent="0.2">
      <c r="B52" s="1"/>
      <c r="C52" s="3"/>
      <c r="D52" s="183"/>
      <c r="E52" s="183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</row>
    <row r="53" spans="2:99" ht="14.25" x14ac:dyDescent="0.2">
      <c r="B53" s="1"/>
      <c r="C53" s="3"/>
      <c r="D53" s="183"/>
      <c r="E53" s="183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</row>
    <row r="54" spans="2:99" ht="14.25" x14ac:dyDescent="0.2">
      <c r="B54" s="1"/>
      <c r="C54" s="3"/>
      <c r="D54" s="183"/>
      <c r="E54" s="183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</row>
    <row r="55" spans="2:99" ht="14.25" x14ac:dyDescent="0.2">
      <c r="B55" s="1"/>
      <c r="C55" s="3"/>
      <c r="D55" s="183"/>
      <c r="E55" s="183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</row>
    <row r="56" spans="2:99" ht="14.25" x14ac:dyDescent="0.2">
      <c r="B56" s="1"/>
      <c r="C56" s="3"/>
      <c r="D56" s="183"/>
      <c r="E56" s="183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</row>
    <row r="57" spans="2:99" ht="14.25" x14ac:dyDescent="0.2">
      <c r="B57" s="1"/>
      <c r="C57" s="3"/>
      <c r="D57" s="183"/>
      <c r="E57" s="183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</row>
    <row r="58" spans="2:99" ht="14.25" x14ac:dyDescent="0.2">
      <c r="B58" s="1"/>
      <c r="C58" s="3"/>
      <c r="D58" s="183"/>
      <c r="E58" s="183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</row>
    <row r="59" spans="2:99" ht="14.25" x14ac:dyDescent="0.2">
      <c r="B59" s="1"/>
      <c r="C59" s="3"/>
      <c r="D59" s="183"/>
      <c r="E59" s="183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</row>
    <row r="60" spans="2:99" ht="14.25" x14ac:dyDescent="0.2">
      <c r="B60" s="1"/>
      <c r="C60" s="3"/>
      <c r="D60" s="183"/>
      <c r="E60" s="183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</row>
    <row r="61" spans="2:99" ht="14.25" x14ac:dyDescent="0.2">
      <c r="B61" s="1"/>
      <c r="C61" s="3"/>
      <c r="D61" s="183"/>
      <c r="E61" s="183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</row>
    <row r="62" spans="2:99" ht="14.25" x14ac:dyDescent="0.2">
      <c r="B62" s="1"/>
      <c r="C62" s="3"/>
      <c r="D62" s="183"/>
      <c r="E62" s="183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</row>
    <row r="63" spans="2:99" ht="14.25" x14ac:dyDescent="0.2">
      <c r="B63" s="1"/>
      <c r="C63" s="3"/>
      <c r="D63" s="183"/>
      <c r="E63" s="183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</row>
    <row r="64" spans="2:99" ht="14.25" x14ac:dyDescent="0.2">
      <c r="B64" s="1"/>
      <c r="C64" s="3"/>
      <c r="D64" s="183"/>
      <c r="E64" s="183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</row>
    <row r="65" spans="2:99" ht="14.25" x14ac:dyDescent="0.2">
      <c r="B65" s="1"/>
      <c r="C65" s="3"/>
      <c r="D65" s="183"/>
      <c r="E65" s="183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</row>
    <row r="66" spans="2:99" ht="14.25" x14ac:dyDescent="0.2">
      <c r="B66" s="1"/>
      <c r="C66" s="3"/>
      <c r="D66" s="183"/>
      <c r="E66" s="183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</row>
    <row r="67" spans="2:99" ht="14.25" x14ac:dyDescent="0.2">
      <c r="B67" s="1"/>
      <c r="C67" s="3"/>
      <c r="D67" s="183"/>
      <c r="E67" s="183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</row>
    <row r="68" spans="2:99" ht="14.25" x14ac:dyDescent="0.2">
      <c r="B68" s="1"/>
      <c r="C68" s="3"/>
      <c r="D68" s="183"/>
      <c r="E68" s="183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</row>
    <row r="69" spans="2:99" ht="14.25" x14ac:dyDescent="0.2">
      <c r="B69" s="1"/>
      <c r="C69" s="3"/>
      <c r="D69" s="183"/>
      <c r="E69" s="183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</row>
    <row r="70" spans="2:99" ht="14.25" x14ac:dyDescent="0.2">
      <c r="B70" s="1"/>
      <c r="C70" s="3"/>
      <c r="D70" s="183"/>
      <c r="E70" s="183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</row>
    <row r="71" spans="2:99" ht="14.25" x14ac:dyDescent="0.2">
      <c r="B71" s="1"/>
      <c r="C71" s="3"/>
      <c r="D71" s="183"/>
      <c r="E71" s="183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</row>
    <row r="72" spans="2:99" ht="14.25" x14ac:dyDescent="0.2">
      <c r="B72" s="1"/>
      <c r="C72" s="3"/>
      <c r="D72" s="183"/>
      <c r="E72" s="183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</row>
    <row r="73" spans="2:99" ht="14.25" x14ac:dyDescent="0.2">
      <c r="B73" s="1"/>
      <c r="C73" s="3"/>
      <c r="D73" s="183"/>
      <c r="E73" s="183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</row>
    <row r="74" spans="2:99" ht="14.25" x14ac:dyDescent="0.2">
      <c r="B74" s="1"/>
      <c r="C74" s="3"/>
      <c r="D74" s="183"/>
      <c r="E74" s="183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</row>
    <row r="75" spans="2:99" ht="14.25" x14ac:dyDescent="0.2">
      <c r="B75" s="1"/>
      <c r="C75" s="3"/>
      <c r="D75" s="183"/>
      <c r="E75" s="183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</row>
    <row r="76" spans="2:99" ht="14.25" x14ac:dyDescent="0.2">
      <c r="B76" s="1"/>
      <c r="C76" s="3"/>
      <c r="D76" s="183"/>
      <c r="E76" s="183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</row>
    <row r="77" spans="2:99" ht="14.25" x14ac:dyDescent="0.2">
      <c r="B77" s="1"/>
      <c r="C77" s="3"/>
      <c r="D77" s="183"/>
      <c r="E77" s="183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</row>
    <row r="78" spans="2:99" ht="14.25" x14ac:dyDescent="0.2">
      <c r="B78" s="1"/>
      <c r="C78" s="3"/>
      <c r="D78" s="183"/>
      <c r="E78" s="183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</row>
    <row r="79" spans="2:99" ht="14.25" x14ac:dyDescent="0.2">
      <c r="B79" s="1"/>
      <c r="C79" s="3"/>
      <c r="D79" s="183"/>
      <c r="E79" s="183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</row>
    <row r="80" spans="2:99" ht="14.25" x14ac:dyDescent="0.2">
      <c r="B80" s="1"/>
      <c r="C80" s="3"/>
      <c r="D80" s="183"/>
      <c r="E80" s="183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</row>
    <row r="81" spans="2:99" ht="14.25" x14ac:dyDescent="0.2">
      <c r="B81" s="1"/>
      <c r="C81" s="3"/>
      <c r="D81" s="183"/>
      <c r="E81" s="183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</row>
    <row r="82" spans="2:99" ht="14.25" x14ac:dyDescent="0.2">
      <c r="B82" s="1"/>
      <c r="C82" s="3"/>
      <c r="D82" s="183"/>
      <c r="E82" s="183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</row>
    <row r="83" spans="2:99" ht="14.25" x14ac:dyDescent="0.2">
      <c r="B83" s="1"/>
      <c r="C83" s="3"/>
      <c r="D83" s="183"/>
      <c r="E83" s="183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</row>
    <row r="84" spans="2:99" ht="14.25" x14ac:dyDescent="0.2">
      <c r="B84" s="1"/>
      <c r="C84" s="3"/>
      <c r="D84" s="183"/>
      <c r="E84" s="183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</row>
    <row r="85" spans="2:99" ht="14.25" x14ac:dyDescent="0.2">
      <c r="B85" s="1"/>
      <c r="C85" s="3"/>
      <c r="D85" s="183"/>
      <c r="E85" s="183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</row>
    <row r="86" spans="2:99" ht="14.25" x14ac:dyDescent="0.2">
      <c r="B86" s="1"/>
      <c r="C86" s="3"/>
      <c r="D86" s="183"/>
      <c r="E86" s="183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</row>
    <row r="87" spans="2:99" ht="14.25" x14ac:dyDescent="0.2">
      <c r="B87" s="1"/>
      <c r="C87" s="3"/>
      <c r="D87" s="183"/>
      <c r="E87" s="183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</row>
    <row r="88" spans="2:99" ht="14.25" x14ac:dyDescent="0.2">
      <c r="B88" s="1"/>
      <c r="C88" s="3"/>
      <c r="D88" s="183"/>
      <c r="E88" s="183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</row>
    <row r="89" spans="2:99" ht="14.25" x14ac:dyDescent="0.2">
      <c r="B89" s="1"/>
      <c r="C89" s="3"/>
      <c r="D89" s="183"/>
      <c r="E89" s="183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</row>
    <row r="90" spans="2:99" ht="14.25" x14ac:dyDescent="0.2">
      <c r="B90" s="1"/>
      <c r="C90" s="3"/>
      <c r="D90" s="183"/>
      <c r="E90" s="183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</row>
    <row r="91" spans="2:99" ht="14.25" x14ac:dyDescent="0.2">
      <c r="B91" s="1"/>
      <c r="C91" s="3"/>
      <c r="D91" s="183"/>
      <c r="E91" s="183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</row>
    <row r="92" spans="2:99" ht="14.25" x14ac:dyDescent="0.2">
      <c r="B92" s="1"/>
      <c r="C92" s="3"/>
      <c r="D92" s="183"/>
      <c r="E92" s="183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</row>
    <row r="93" spans="2:99" ht="14.25" x14ac:dyDescent="0.2">
      <c r="B93" s="1"/>
      <c r="C93" s="3"/>
      <c r="D93" s="183"/>
      <c r="E93" s="183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</row>
    <row r="94" spans="2:99" ht="14.25" x14ac:dyDescent="0.2">
      <c r="B94" s="1"/>
      <c r="C94" s="3"/>
      <c r="D94" s="183"/>
      <c r="E94" s="183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</row>
    <row r="95" spans="2:99" ht="14.25" x14ac:dyDescent="0.2">
      <c r="B95" s="1"/>
      <c r="C95" s="3"/>
      <c r="D95" s="183"/>
      <c r="E95" s="183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</row>
    <row r="96" spans="2:99" ht="14.25" x14ac:dyDescent="0.2">
      <c r="B96" s="1"/>
      <c r="C96" s="3"/>
      <c r="D96" s="183"/>
      <c r="E96" s="183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</row>
    <row r="97" spans="2:99" ht="14.25" x14ac:dyDescent="0.2">
      <c r="B97" s="1"/>
      <c r="C97" s="3"/>
      <c r="D97" s="183"/>
      <c r="E97" s="183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</row>
    <row r="98" spans="2:99" ht="14.25" x14ac:dyDescent="0.2">
      <c r="B98" s="1"/>
      <c r="C98" s="3"/>
      <c r="D98" s="183"/>
      <c r="E98" s="183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</row>
    <row r="99" spans="2:99" ht="14.25" x14ac:dyDescent="0.2">
      <c r="B99" s="1"/>
      <c r="C99" s="3"/>
      <c r="D99" s="183"/>
      <c r="E99" s="183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</row>
    <row r="100" spans="2:99" ht="14.25" x14ac:dyDescent="0.2">
      <c r="B100" s="1"/>
      <c r="C100" s="3"/>
      <c r="D100" s="183"/>
      <c r="E100" s="183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</row>
    <row r="101" spans="2:99" ht="14.25" x14ac:dyDescent="0.2">
      <c r="B101" s="1"/>
      <c r="C101" s="3"/>
      <c r="D101" s="183"/>
      <c r="E101" s="183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</row>
    <row r="102" spans="2:99" ht="14.25" x14ac:dyDescent="0.2">
      <c r="B102" s="1"/>
      <c r="C102" s="3"/>
      <c r="D102" s="183"/>
      <c r="E102" s="183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</row>
    <row r="103" spans="2:99" ht="14.25" x14ac:dyDescent="0.2">
      <c r="B103" s="1"/>
      <c r="C103" s="3"/>
      <c r="D103" s="183"/>
      <c r="E103" s="183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</row>
    <row r="104" spans="2:99" ht="14.25" x14ac:dyDescent="0.2">
      <c r="B104" s="1"/>
      <c r="C104" s="3"/>
      <c r="D104" s="183"/>
      <c r="E104" s="183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</row>
    <row r="105" spans="2:99" ht="14.25" x14ac:dyDescent="0.2">
      <c r="B105" s="1"/>
      <c r="C105" s="3"/>
      <c r="D105" s="183"/>
      <c r="E105" s="183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</row>
    <row r="106" spans="2:99" ht="14.25" x14ac:dyDescent="0.2">
      <c r="B106" s="1"/>
      <c r="C106" s="3"/>
      <c r="D106" s="183"/>
      <c r="E106" s="183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</row>
    <row r="107" spans="2:99" ht="14.25" x14ac:dyDescent="0.2">
      <c r="B107" s="1"/>
      <c r="C107" s="3"/>
      <c r="D107" s="183"/>
      <c r="E107" s="183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</row>
    <row r="108" spans="2:99" ht="14.25" x14ac:dyDescent="0.2">
      <c r="B108" s="1"/>
      <c r="C108" s="3"/>
      <c r="D108" s="183"/>
      <c r="E108" s="183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</row>
    <row r="109" spans="2:99" ht="14.25" x14ac:dyDescent="0.2">
      <c r="B109" s="1"/>
      <c r="C109" s="3"/>
      <c r="D109" s="183"/>
      <c r="E109" s="183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</row>
    <row r="110" spans="2:99" ht="14.25" x14ac:dyDescent="0.2">
      <c r="B110" s="1"/>
      <c r="C110" s="3"/>
      <c r="D110" s="183"/>
      <c r="E110" s="183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</row>
    <row r="111" spans="2:99" ht="14.25" x14ac:dyDescent="0.2">
      <c r="B111" s="1"/>
      <c r="C111" s="3"/>
      <c r="D111" s="183"/>
      <c r="E111" s="183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</row>
    <row r="112" spans="2:99" ht="14.25" x14ac:dyDescent="0.2">
      <c r="B112" s="1"/>
      <c r="C112" s="3"/>
      <c r="D112" s="183"/>
      <c r="E112" s="183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</row>
    <row r="113" spans="2:99" ht="14.25" x14ac:dyDescent="0.2">
      <c r="B113" s="1"/>
      <c r="C113" s="3"/>
      <c r="D113" s="183"/>
      <c r="E113" s="183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</row>
    <row r="114" spans="2:99" ht="14.25" x14ac:dyDescent="0.2">
      <c r="B114" s="1"/>
      <c r="C114" s="3"/>
      <c r="D114" s="183"/>
      <c r="E114" s="183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</row>
    <row r="115" spans="2:99" ht="14.25" x14ac:dyDescent="0.2">
      <c r="B115" s="1"/>
      <c r="C115" s="3"/>
      <c r="D115" s="183"/>
      <c r="E115" s="183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</row>
    <row r="116" spans="2:99" ht="14.25" x14ac:dyDescent="0.2">
      <c r="B116" s="1"/>
      <c r="C116" s="3"/>
      <c r="D116" s="183"/>
      <c r="E116" s="183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</row>
    <row r="117" spans="2:99" ht="14.25" x14ac:dyDescent="0.2">
      <c r="B117" s="1"/>
      <c r="C117" s="3"/>
      <c r="D117" s="183"/>
      <c r="E117" s="183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</row>
    <row r="118" spans="2:99" ht="14.25" x14ac:dyDescent="0.2">
      <c r="B118" s="1"/>
      <c r="C118" s="3"/>
      <c r="D118" s="183"/>
      <c r="E118" s="183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</row>
    <row r="119" spans="2:99" ht="14.25" x14ac:dyDescent="0.2">
      <c r="B119" s="1"/>
      <c r="C119" s="3"/>
      <c r="D119" s="183"/>
      <c r="E119" s="183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</row>
    <row r="120" spans="2:99" ht="14.25" x14ac:dyDescent="0.2">
      <c r="B120" s="1"/>
      <c r="C120" s="3"/>
      <c r="D120" s="183"/>
      <c r="E120" s="183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</row>
    <row r="121" spans="2:99" ht="14.25" x14ac:dyDescent="0.2">
      <c r="B121" s="1"/>
      <c r="C121" s="3"/>
      <c r="D121" s="183"/>
      <c r="E121" s="183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</row>
    <row r="122" spans="2:99" ht="14.25" x14ac:dyDescent="0.2">
      <c r="B122" s="1"/>
      <c r="C122" s="3"/>
      <c r="D122" s="183"/>
      <c r="E122" s="183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</row>
    <row r="123" spans="2:99" ht="14.25" x14ac:dyDescent="0.2">
      <c r="B123" s="1"/>
      <c r="C123" s="3"/>
      <c r="D123" s="183"/>
      <c r="E123" s="183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</row>
    <row r="124" spans="2:99" ht="14.25" x14ac:dyDescent="0.2">
      <c r="B124" s="1"/>
      <c r="C124" s="3"/>
      <c r="D124" s="183"/>
      <c r="E124" s="183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</row>
    <row r="125" spans="2:99" ht="14.25" x14ac:dyDescent="0.2">
      <c r="B125" s="1"/>
      <c r="C125" s="3"/>
      <c r="D125" s="183"/>
      <c r="E125" s="183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</row>
    <row r="126" spans="2:99" ht="14.25" x14ac:dyDescent="0.2">
      <c r="B126" s="1"/>
      <c r="C126" s="3"/>
      <c r="D126" s="183"/>
      <c r="E126" s="183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</row>
    <row r="127" spans="2:99" ht="14.25" x14ac:dyDescent="0.2">
      <c r="B127" s="1"/>
      <c r="C127" s="3"/>
      <c r="D127" s="183"/>
      <c r="E127" s="183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</row>
    <row r="128" spans="2:99" ht="14.25" x14ac:dyDescent="0.2">
      <c r="B128" s="1"/>
      <c r="C128" s="3"/>
      <c r="D128" s="183"/>
      <c r="E128" s="183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</row>
    <row r="129" spans="2:99" ht="14.25" x14ac:dyDescent="0.2">
      <c r="B129" s="1"/>
      <c r="C129" s="3"/>
      <c r="D129" s="183"/>
      <c r="E129" s="183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</row>
    <row r="130" spans="2:99" ht="14.25" x14ac:dyDescent="0.2">
      <c r="B130" s="1"/>
      <c r="C130" s="3"/>
      <c r="D130" s="183"/>
      <c r="E130" s="183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</row>
    <row r="131" spans="2:99" ht="14.25" x14ac:dyDescent="0.2">
      <c r="B131" s="1"/>
      <c r="C131" s="3"/>
      <c r="D131" s="183"/>
      <c r="E131" s="183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</row>
    <row r="132" spans="2:99" ht="14.25" x14ac:dyDescent="0.2">
      <c r="B132" s="1"/>
      <c r="C132" s="3"/>
      <c r="D132" s="183"/>
      <c r="E132" s="183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</row>
    <row r="133" spans="2:99" ht="14.25" x14ac:dyDescent="0.2">
      <c r="B133" s="1"/>
      <c r="C133" s="3"/>
      <c r="D133" s="183"/>
      <c r="E133" s="183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</row>
    <row r="134" spans="2:99" ht="14.25" x14ac:dyDescent="0.2">
      <c r="B134" s="1"/>
      <c r="C134" s="3"/>
      <c r="D134" s="183"/>
      <c r="E134" s="183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</row>
    <row r="135" spans="2:99" ht="14.25" x14ac:dyDescent="0.2">
      <c r="B135" s="1"/>
      <c r="C135" s="3"/>
      <c r="D135" s="183"/>
      <c r="E135" s="183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</row>
    <row r="136" spans="2:99" ht="14.25" x14ac:dyDescent="0.2">
      <c r="B136" s="1"/>
      <c r="C136" s="3"/>
      <c r="D136" s="183"/>
      <c r="E136" s="183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</row>
    <row r="137" spans="2:99" ht="14.25" x14ac:dyDescent="0.2">
      <c r="B137" s="1"/>
      <c r="C137" s="3"/>
      <c r="D137" s="183"/>
      <c r="E137" s="183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</row>
    <row r="138" spans="2:99" ht="14.25" x14ac:dyDescent="0.2">
      <c r="B138" s="1"/>
      <c r="C138" s="3"/>
      <c r="D138" s="183"/>
      <c r="E138" s="183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</row>
    <row r="139" spans="2:99" ht="14.25" x14ac:dyDescent="0.2">
      <c r="B139" s="1"/>
      <c r="C139" s="3"/>
      <c r="D139" s="183"/>
      <c r="E139" s="183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</row>
    <row r="140" spans="2:99" ht="14.25" x14ac:dyDescent="0.2">
      <c r="B140" s="1"/>
      <c r="C140" s="3"/>
      <c r="D140" s="183"/>
      <c r="E140" s="183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</row>
    <row r="141" spans="2:99" ht="14.25" x14ac:dyDescent="0.2">
      <c r="B141" s="1"/>
      <c r="C141" s="3"/>
      <c r="D141" s="183"/>
      <c r="E141" s="183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</row>
    <row r="142" spans="2:99" ht="14.25" x14ac:dyDescent="0.2">
      <c r="B142" s="1"/>
      <c r="C142" s="3"/>
      <c r="D142" s="183"/>
      <c r="E142" s="183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</row>
    <row r="143" spans="2:99" ht="14.25" x14ac:dyDescent="0.2">
      <c r="B143" s="1"/>
      <c r="C143" s="3"/>
      <c r="D143" s="183"/>
      <c r="E143" s="183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</row>
    <row r="144" spans="2:99" ht="14.25" x14ac:dyDescent="0.2">
      <c r="B144" s="1"/>
      <c r="C144" s="3"/>
      <c r="D144" s="183"/>
      <c r="E144" s="183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</row>
    <row r="145" spans="2:99" ht="14.25" x14ac:dyDescent="0.2">
      <c r="B145" s="1"/>
      <c r="C145" s="3"/>
      <c r="D145" s="183"/>
      <c r="E145" s="183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</row>
    <row r="146" spans="2:99" ht="14.25" x14ac:dyDescent="0.2">
      <c r="B146" s="1"/>
      <c r="C146" s="3"/>
      <c r="D146" s="183"/>
      <c r="E146" s="183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</row>
    <row r="147" spans="2:99" ht="14.25" x14ac:dyDescent="0.2">
      <c r="B147" s="1"/>
      <c r="C147" s="3"/>
      <c r="D147" s="183"/>
      <c r="E147" s="183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</row>
    <row r="148" spans="2:99" ht="14.25" x14ac:dyDescent="0.2">
      <c r="B148" s="1"/>
      <c r="C148" s="3"/>
      <c r="D148" s="183"/>
      <c r="E148" s="183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</row>
    <row r="149" spans="2:99" ht="14.25" x14ac:dyDescent="0.2">
      <c r="B149" s="1"/>
      <c r="C149" s="3"/>
      <c r="D149" s="183"/>
      <c r="E149" s="183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</row>
    <row r="150" spans="2:99" ht="14.25" x14ac:dyDescent="0.2">
      <c r="B150" s="1"/>
      <c r="C150" s="3"/>
      <c r="D150" s="183"/>
      <c r="E150" s="183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</row>
    <row r="151" spans="2:99" ht="14.25" x14ac:dyDescent="0.2">
      <c r="B151" s="1"/>
      <c r="C151" s="3"/>
      <c r="D151" s="183"/>
      <c r="E151" s="183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</row>
    <row r="152" spans="2:99" ht="14.25" x14ac:dyDescent="0.2">
      <c r="B152" s="1"/>
      <c r="C152" s="3"/>
      <c r="D152" s="183"/>
      <c r="E152" s="183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</row>
    <row r="153" spans="2:99" ht="14.25" x14ac:dyDescent="0.2">
      <c r="B153" s="1"/>
      <c r="C153" s="3"/>
      <c r="D153" s="183"/>
      <c r="E153" s="183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</row>
    <row r="154" spans="2:99" ht="14.25" x14ac:dyDescent="0.2">
      <c r="B154" s="1"/>
      <c r="C154" s="3"/>
      <c r="D154" s="183"/>
      <c r="E154" s="183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</row>
    <row r="155" spans="2:99" ht="14.25" x14ac:dyDescent="0.2">
      <c r="B155" s="1"/>
      <c r="C155" s="3"/>
      <c r="D155" s="183"/>
      <c r="E155" s="183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</row>
    <row r="156" spans="2:99" ht="14.25" x14ac:dyDescent="0.2">
      <c r="B156" s="1"/>
      <c r="C156" s="3"/>
      <c r="D156" s="183"/>
      <c r="E156" s="183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</row>
    <row r="157" spans="2:99" ht="14.25" x14ac:dyDescent="0.2">
      <c r="B157" s="1"/>
      <c r="C157" s="3"/>
      <c r="D157" s="183"/>
      <c r="E157" s="183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</row>
    <row r="158" spans="2:99" ht="14.25" x14ac:dyDescent="0.2">
      <c r="B158" s="1"/>
      <c r="C158" s="3"/>
      <c r="D158" s="183"/>
      <c r="E158" s="183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</row>
    <row r="159" spans="2:99" ht="14.25" x14ac:dyDescent="0.2">
      <c r="B159" s="1"/>
      <c r="C159" s="3"/>
      <c r="D159" s="183"/>
      <c r="E159" s="183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</row>
    <row r="160" spans="2:99" ht="14.25" x14ac:dyDescent="0.2">
      <c r="B160" s="1"/>
      <c r="C160" s="3"/>
      <c r="D160" s="183"/>
      <c r="E160" s="183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</row>
    <row r="161" spans="2:99" ht="14.25" x14ac:dyDescent="0.2">
      <c r="B161" s="1"/>
      <c r="C161" s="3"/>
      <c r="D161" s="183"/>
      <c r="E161" s="183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</row>
    <row r="162" spans="2:99" ht="14.25" x14ac:dyDescent="0.2">
      <c r="B162" s="1"/>
      <c r="C162" s="3"/>
      <c r="D162" s="183"/>
      <c r="E162" s="183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</row>
    <row r="163" spans="2:99" ht="14.25" x14ac:dyDescent="0.2">
      <c r="B163" s="1"/>
      <c r="C163" s="3"/>
      <c r="D163" s="183"/>
      <c r="E163" s="183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</row>
    <row r="164" spans="2:99" ht="14.25" x14ac:dyDescent="0.2">
      <c r="B164" s="1"/>
      <c r="C164" s="3"/>
      <c r="D164" s="183"/>
      <c r="E164" s="183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</row>
    <row r="165" spans="2:99" ht="14.25" x14ac:dyDescent="0.2">
      <c r="B165" s="1"/>
      <c r="C165" s="3"/>
      <c r="D165" s="183"/>
      <c r="E165" s="183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</row>
    <row r="166" spans="2:99" ht="14.25" x14ac:dyDescent="0.2">
      <c r="B166" s="1"/>
      <c r="C166" s="3"/>
      <c r="D166" s="183"/>
      <c r="E166" s="183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</row>
    <row r="167" spans="2:99" ht="14.25" x14ac:dyDescent="0.2">
      <c r="B167" s="1"/>
      <c r="C167" s="3"/>
      <c r="D167" s="183"/>
      <c r="E167" s="183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</row>
    <row r="168" spans="2:99" ht="14.25" x14ac:dyDescent="0.2">
      <c r="B168" s="1"/>
      <c r="C168" s="3"/>
      <c r="D168" s="183"/>
      <c r="E168" s="183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</row>
    <row r="169" spans="2:99" ht="14.25" x14ac:dyDescent="0.2">
      <c r="B169" s="1"/>
      <c r="C169" s="3"/>
      <c r="D169" s="183"/>
      <c r="E169" s="183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</row>
    <row r="170" spans="2:99" ht="14.25" x14ac:dyDescent="0.2">
      <c r="B170" s="1"/>
      <c r="C170" s="3"/>
      <c r="D170" s="183"/>
      <c r="E170" s="183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</row>
    <row r="171" spans="2:99" ht="14.25" x14ac:dyDescent="0.2">
      <c r="B171" s="1"/>
      <c r="C171" s="3"/>
      <c r="D171" s="183"/>
      <c r="E171" s="183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</row>
    <row r="172" spans="2:99" ht="14.25" x14ac:dyDescent="0.2">
      <c r="B172" s="1"/>
      <c r="C172" s="3"/>
      <c r="D172" s="183"/>
      <c r="E172" s="183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</row>
    <row r="173" spans="2:99" ht="14.25" x14ac:dyDescent="0.2">
      <c r="B173" s="1"/>
      <c r="C173" s="3"/>
      <c r="D173" s="183"/>
      <c r="E173" s="183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</row>
    <row r="174" spans="2:99" ht="14.25" x14ac:dyDescent="0.2">
      <c r="B174" s="1"/>
      <c r="C174" s="3"/>
      <c r="D174" s="183"/>
      <c r="E174" s="183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</row>
    <row r="175" spans="2:99" ht="14.25" x14ac:dyDescent="0.2">
      <c r="B175" s="1"/>
      <c r="C175" s="3"/>
      <c r="D175" s="183"/>
      <c r="E175" s="183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</row>
    <row r="176" spans="2:99" ht="14.25" x14ac:dyDescent="0.2">
      <c r="B176" s="1"/>
      <c r="C176" s="3"/>
      <c r="D176" s="183"/>
      <c r="E176" s="183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</row>
    <row r="177" spans="2:99" ht="14.25" x14ac:dyDescent="0.2">
      <c r="B177" s="1"/>
      <c r="C177" s="3"/>
      <c r="D177" s="183"/>
      <c r="E177" s="183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</row>
    <row r="178" spans="2:99" ht="14.25" x14ac:dyDescent="0.2">
      <c r="B178" s="1"/>
      <c r="C178" s="3"/>
      <c r="D178" s="183"/>
      <c r="E178" s="183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</row>
    <row r="179" spans="2:99" ht="14.25" x14ac:dyDescent="0.2">
      <c r="B179" s="1"/>
      <c r="C179" s="3"/>
      <c r="D179" s="183"/>
      <c r="E179" s="183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</row>
    <row r="180" spans="2:99" ht="14.25" x14ac:dyDescent="0.2">
      <c r="B180" s="1"/>
      <c r="C180" s="3"/>
      <c r="D180" s="183"/>
      <c r="E180" s="183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</row>
    <row r="181" spans="2:99" ht="14.25" x14ac:dyDescent="0.2">
      <c r="B181" s="1"/>
      <c r="C181" s="3"/>
      <c r="D181" s="183"/>
      <c r="E181" s="183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</row>
    <row r="182" spans="2:99" ht="14.25" x14ac:dyDescent="0.2">
      <c r="B182" s="1"/>
      <c r="C182" s="3"/>
      <c r="D182" s="183"/>
      <c r="E182" s="183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</row>
    <row r="183" spans="2:99" ht="14.25" x14ac:dyDescent="0.2">
      <c r="B183" s="1"/>
      <c r="C183" s="3"/>
      <c r="D183" s="183"/>
      <c r="E183" s="183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</row>
    <row r="184" spans="2:99" ht="14.25" x14ac:dyDescent="0.2">
      <c r="B184" s="1"/>
      <c r="C184" s="3"/>
      <c r="D184" s="183"/>
      <c r="E184" s="183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</row>
    <row r="185" spans="2:99" ht="14.25" x14ac:dyDescent="0.2">
      <c r="B185" s="1"/>
      <c r="C185" s="3"/>
      <c r="D185" s="183"/>
      <c r="E185" s="183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</row>
    <row r="186" spans="2:99" ht="14.25" x14ac:dyDescent="0.2">
      <c r="B186" s="1"/>
      <c r="C186" s="3"/>
      <c r="D186" s="183"/>
      <c r="E186" s="183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</row>
    <row r="187" spans="2:99" ht="14.25" x14ac:dyDescent="0.2">
      <c r="B187" s="1"/>
      <c r="C187" s="3"/>
      <c r="D187" s="183"/>
      <c r="E187" s="183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</row>
    <row r="188" spans="2:99" ht="14.25" x14ac:dyDescent="0.2">
      <c r="B188" s="1"/>
      <c r="C188" s="3"/>
      <c r="D188" s="183"/>
      <c r="E188" s="183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</row>
    <row r="189" spans="2:99" ht="14.25" x14ac:dyDescent="0.2">
      <c r="B189" s="1"/>
      <c r="C189" s="3"/>
      <c r="D189" s="183"/>
      <c r="E189" s="183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</row>
    <row r="190" spans="2:99" ht="14.25" x14ac:dyDescent="0.2">
      <c r="B190" s="1"/>
      <c r="C190" s="3"/>
      <c r="D190" s="183"/>
      <c r="E190" s="183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</row>
    <row r="191" spans="2:99" ht="14.25" x14ac:dyDescent="0.2">
      <c r="B191" s="1"/>
      <c r="C191" s="3"/>
      <c r="D191" s="183"/>
      <c r="E191" s="183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</row>
    <row r="192" spans="2:99" ht="14.25" x14ac:dyDescent="0.2">
      <c r="B192" s="1"/>
      <c r="C192" s="3"/>
      <c r="D192" s="183"/>
      <c r="E192" s="183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</row>
    <row r="193" spans="2:99" ht="14.25" x14ac:dyDescent="0.2">
      <c r="B193" s="1"/>
      <c r="C193" s="3"/>
      <c r="D193" s="183"/>
      <c r="E193" s="183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</row>
    <row r="194" spans="2:99" ht="14.25" x14ac:dyDescent="0.2">
      <c r="B194" s="1"/>
      <c r="C194" s="3"/>
      <c r="D194" s="183"/>
      <c r="E194" s="183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</row>
    <row r="195" spans="2:99" ht="14.25" x14ac:dyDescent="0.2">
      <c r="B195" s="1"/>
      <c r="C195" s="3"/>
      <c r="D195" s="183"/>
      <c r="E195" s="183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</row>
    <row r="196" spans="2:99" ht="14.25" x14ac:dyDescent="0.2">
      <c r="B196" s="1"/>
      <c r="C196" s="3"/>
      <c r="D196" s="183"/>
      <c r="E196" s="183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</row>
    <row r="197" spans="2:99" ht="14.25" x14ac:dyDescent="0.2">
      <c r="B197" s="1"/>
      <c r="C197" s="3"/>
      <c r="D197" s="183"/>
      <c r="E197" s="183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</row>
    <row r="198" spans="2:99" ht="14.25" x14ac:dyDescent="0.2">
      <c r="B198" s="1"/>
      <c r="C198" s="3"/>
      <c r="D198" s="183"/>
      <c r="E198" s="183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</row>
    <row r="199" spans="2:99" ht="14.25" x14ac:dyDescent="0.2">
      <c r="B199" s="1"/>
      <c r="C199" s="3"/>
      <c r="D199" s="183"/>
      <c r="E199" s="183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</row>
    <row r="200" spans="2:99" ht="14.25" x14ac:dyDescent="0.2">
      <c r="B200" s="1"/>
      <c r="C200" s="3"/>
      <c r="D200" s="183"/>
      <c r="E200" s="183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</row>
    <row r="201" spans="2:99" ht="14.25" x14ac:dyDescent="0.2">
      <c r="B201" s="1"/>
      <c r="C201" s="3"/>
      <c r="D201" s="183"/>
      <c r="E201" s="183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</row>
    <row r="202" spans="2:99" ht="14.25" x14ac:dyDescent="0.2">
      <c r="B202" s="1"/>
      <c r="C202" s="3"/>
      <c r="D202" s="183"/>
      <c r="E202" s="183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</row>
    <row r="203" spans="2:99" ht="14.25" x14ac:dyDescent="0.2">
      <c r="B203" s="1"/>
      <c r="C203" s="3"/>
      <c r="D203" s="183"/>
      <c r="E203" s="183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</row>
    <row r="204" spans="2:99" ht="14.25" x14ac:dyDescent="0.2">
      <c r="B204" s="1"/>
      <c r="C204" s="3"/>
      <c r="D204" s="183"/>
      <c r="E204" s="183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</row>
    <row r="205" spans="2:99" ht="14.25" x14ac:dyDescent="0.2">
      <c r="B205" s="1"/>
      <c r="C205" s="3"/>
      <c r="D205" s="183"/>
      <c r="E205" s="183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</row>
    <row r="206" spans="2:99" ht="14.25" x14ac:dyDescent="0.2">
      <c r="B206" s="1"/>
      <c r="C206" s="3"/>
      <c r="D206" s="183"/>
      <c r="E206" s="183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</row>
    <row r="207" spans="2:99" ht="14.25" x14ac:dyDescent="0.2">
      <c r="B207" s="1"/>
      <c r="C207" s="3"/>
      <c r="D207" s="183"/>
      <c r="E207" s="183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</row>
    <row r="208" spans="2:99" ht="14.25" x14ac:dyDescent="0.2">
      <c r="B208" s="1"/>
      <c r="C208" s="3"/>
      <c r="D208" s="183"/>
      <c r="E208" s="183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</row>
    <row r="209" spans="2:99" ht="14.25" x14ac:dyDescent="0.2">
      <c r="B209" s="1"/>
      <c r="C209" s="3"/>
      <c r="D209" s="183"/>
      <c r="E209" s="183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</row>
    <row r="210" spans="2:99" ht="14.25" x14ac:dyDescent="0.2">
      <c r="B210" s="1"/>
      <c r="C210" s="3"/>
      <c r="D210" s="183"/>
      <c r="E210" s="183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</row>
    <row r="211" spans="2:99" ht="14.25" x14ac:dyDescent="0.2">
      <c r="B211" s="1"/>
      <c r="C211" s="3"/>
      <c r="D211" s="183"/>
      <c r="E211" s="183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</row>
    <row r="212" spans="2:99" ht="14.25" x14ac:dyDescent="0.2">
      <c r="B212" s="1"/>
      <c r="C212" s="3"/>
      <c r="D212" s="183"/>
      <c r="E212" s="183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</row>
    <row r="213" spans="2:99" ht="14.25" x14ac:dyDescent="0.2">
      <c r="B213" s="1"/>
      <c r="C213" s="3"/>
      <c r="D213" s="183"/>
      <c r="E213" s="183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</row>
    <row r="214" spans="2:99" ht="14.25" x14ac:dyDescent="0.2">
      <c r="B214" s="1"/>
      <c r="C214" s="3"/>
      <c r="D214" s="183"/>
      <c r="E214" s="183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</row>
    <row r="215" spans="2:99" ht="14.25" x14ac:dyDescent="0.2">
      <c r="B215" s="1"/>
      <c r="C215" s="3"/>
      <c r="D215" s="183"/>
      <c r="E215" s="183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</row>
    <row r="216" spans="2:99" ht="14.25" x14ac:dyDescent="0.2">
      <c r="B216" s="1"/>
      <c r="C216" s="3"/>
      <c r="D216" s="183"/>
      <c r="E216" s="183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</row>
    <row r="217" spans="2:99" ht="14.25" x14ac:dyDescent="0.2">
      <c r="B217" s="1"/>
      <c r="C217" s="3"/>
      <c r="D217" s="183"/>
      <c r="E217" s="183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</row>
    <row r="218" spans="2:99" ht="14.25" x14ac:dyDescent="0.2">
      <c r="B218" s="1"/>
      <c r="C218" s="3"/>
      <c r="D218" s="183"/>
      <c r="E218" s="183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</row>
    <row r="219" spans="2:99" ht="14.25" x14ac:dyDescent="0.2">
      <c r="B219" s="1"/>
      <c r="C219" s="3"/>
      <c r="D219" s="183"/>
      <c r="E219" s="183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</row>
    <row r="220" spans="2:99" ht="14.25" x14ac:dyDescent="0.2">
      <c r="B220" s="1"/>
      <c r="C220" s="3"/>
      <c r="D220" s="183"/>
      <c r="E220" s="183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</row>
    <row r="221" spans="2:99" ht="14.25" x14ac:dyDescent="0.2">
      <c r="B221" s="1"/>
      <c r="C221" s="3"/>
      <c r="D221" s="183"/>
      <c r="E221" s="183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</row>
    <row r="222" spans="2:99" ht="14.25" x14ac:dyDescent="0.2">
      <c r="B222" s="1"/>
      <c r="C222" s="3"/>
      <c r="D222" s="183"/>
      <c r="E222" s="183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</row>
    <row r="223" spans="2:99" ht="14.25" x14ac:dyDescent="0.2">
      <c r="B223" s="1"/>
      <c r="C223" s="3"/>
      <c r="D223" s="183"/>
      <c r="E223" s="183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</row>
    <row r="224" spans="2:99" ht="14.25" x14ac:dyDescent="0.2">
      <c r="B224" s="1"/>
      <c r="C224" s="3"/>
      <c r="D224" s="183"/>
      <c r="E224" s="183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</row>
    <row r="225" spans="2:99" ht="14.25" x14ac:dyDescent="0.2">
      <c r="B225" s="1"/>
      <c r="C225" s="3"/>
      <c r="D225" s="183"/>
      <c r="E225" s="183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</row>
    <row r="226" spans="2:99" ht="14.25" x14ac:dyDescent="0.2">
      <c r="B226" s="1"/>
      <c r="C226" s="3"/>
      <c r="D226" s="183"/>
      <c r="E226" s="183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</row>
    <row r="227" spans="2:99" ht="14.25" x14ac:dyDescent="0.2">
      <c r="B227" s="1"/>
      <c r="C227" s="3"/>
      <c r="D227" s="183"/>
      <c r="E227" s="183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</row>
    <row r="228" spans="2:99" ht="14.25" x14ac:dyDescent="0.2">
      <c r="B228" s="1"/>
      <c r="C228" s="3"/>
      <c r="D228" s="183"/>
      <c r="E228" s="183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</row>
    <row r="229" spans="2:99" ht="14.25" x14ac:dyDescent="0.2">
      <c r="B229" s="1"/>
      <c r="C229" s="3"/>
      <c r="D229" s="183"/>
      <c r="E229" s="183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</row>
    <row r="230" spans="2:99" ht="14.25" x14ac:dyDescent="0.2">
      <c r="B230" s="1"/>
      <c r="C230" s="3"/>
      <c r="D230" s="183"/>
      <c r="E230" s="183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</row>
    <row r="231" spans="2:99" ht="14.25" x14ac:dyDescent="0.2">
      <c r="B231" s="1"/>
      <c r="C231" s="3"/>
      <c r="D231" s="183"/>
      <c r="E231" s="183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</row>
    <row r="232" spans="2:99" ht="14.25" x14ac:dyDescent="0.2">
      <c r="B232" s="1"/>
      <c r="C232" s="3"/>
      <c r="D232" s="183"/>
      <c r="E232" s="183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</row>
    <row r="233" spans="2:99" ht="14.25" x14ac:dyDescent="0.2">
      <c r="B233" s="1"/>
      <c r="C233" s="3"/>
      <c r="D233" s="183"/>
      <c r="E233" s="183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</row>
    <row r="234" spans="2:99" ht="14.25" x14ac:dyDescent="0.2">
      <c r="B234" s="1"/>
      <c r="C234" s="3"/>
      <c r="D234" s="183"/>
      <c r="E234" s="183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</row>
    <row r="235" spans="2:99" ht="14.25" x14ac:dyDescent="0.2">
      <c r="B235" s="1"/>
      <c r="C235" s="3"/>
      <c r="D235" s="183"/>
      <c r="E235" s="183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</row>
    <row r="236" spans="2:99" ht="14.25" x14ac:dyDescent="0.2">
      <c r="B236" s="1"/>
      <c r="C236" s="3"/>
      <c r="D236" s="183"/>
      <c r="E236" s="183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</row>
    <row r="237" spans="2:99" ht="14.25" x14ac:dyDescent="0.2">
      <c r="B237" s="1"/>
      <c r="C237" s="3"/>
      <c r="D237" s="183"/>
      <c r="E237" s="183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</row>
    <row r="238" spans="2:99" ht="14.25" x14ac:dyDescent="0.2">
      <c r="B238" s="1"/>
      <c r="C238" s="3"/>
      <c r="D238" s="183"/>
      <c r="E238" s="183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</row>
    <row r="239" spans="2:99" ht="14.25" x14ac:dyDescent="0.2">
      <c r="B239" s="1"/>
      <c r="C239" s="3"/>
      <c r="D239" s="183"/>
      <c r="E239" s="183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</row>
    <row r="240" spans="2:99" ht="14.25" x14ac:dyDescent="0.2">
      <c r="B240" s="1"/>
      <c r="C240" s="3"/>
      <c r="D240" s="183"/>
      <c r="E240" s="183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</row>
    <row r="241" spans="2:99" ht="14.25" x14ac:dyDescent="0.2">
      <c r="B241" s="1"/>
      <c r="C241" s="3"/>
      <c r="D241" s="183"/>
      <c r="E241" s="183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</row>
    <row r="242" spans="2:99" ht="14.25" x14ac:dyDescent="0.2">
      <c r="B242" s="1"/>
      <c r="C242" s="3"/>
      <c r="D242" s="183"/>
      <c r="E242" s="183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</row>
    <row r="243" spans="2:99" ht="14.25" x14ac:dyDescent="0.2">
      <c r="B243" s="1"/>
      <c r="C243" s="3"/>
      <c r="D243" s="183"/>
      <c r="E243" s="183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</row>
    <row r="244" spans="2:99" ht="14.25" x14ac:dyDescent="0.2">
      <c r="B244" s="1"/>
      <c r="C244" s="3"/>
      <c r="D244" s="183"/>
      <c r="E244" s="183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</row>
    <row r="245" spans="2:99" ht="14.25" x14ac:dyDescent="0.2">
      <c r="B245" s="1"/>
      <c r="C245" s="3"/>
      <c r="D245" s="183"/>
      <c r="E245" s="183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</row>
    <row r="246" spans="2:99" ht="14.25" x14ac:dyDescent="0.2">
      <c r="B246" s="1"/>
      <c r="C246" s="3"/>
      <c r="D246" s="183"/>
      <c r="E246" s="183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</row>
    <row r="247" spans="2:99" ht="14.25" x14ac:dyDescent="0.2">
      <c r="B247" s="1"/>
      <c r="C247" s="3"/>
      <c r="D247" s="183"/>
      <c r="E247" s="183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</row>
    <row r="248" spans="2:99" ht="14.25" x14ac:dyDescent="0.2">
      <c r="B248" s="1"/>
      <c r="C248" s="3"/>
      <c r="D248" s="183"/>
      <c r="E248" s="183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</row>
    <row r="249" spans="2:99" ht="14.25" x14ac:dyDescent="0.2">
      <c r="B249" s="1"/>
      <c r="C249" s="3"/>
      <c r="D249" s="183"/>
      <c r="E249" s="183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</row>
    <row r="250" spans="2:99" ht="14.25" x14ac:dyDescent="0.2">
      <c r="B250" s="1"/>
      <c r="C250" s="3"/>
      <c r="D250" s="183"/>
      <c r="E250" s="183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</row>
    <row r="251" spans="2:99" ht="14.25" x14ac:dyDescent="0.2">
      <c r="B251" s="1"/>
      <c r="C251" s="3"/>
      <c r="D251" s="183"/>
      <c r="E251" s="183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</row>
    <row r="252" spans="2:99" ht="14.25" x14ac:dyDescent="0.2">
      <c r="B252" s="1"/>
      <c r="C252" s="3"/>
      <c r="D252" s="183"/>
      <c r="E252" s="183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</row>
    <row r="253" spans="2:99" ht="14.25" x14ac:dyDescent="0.2">
      <c r="B253" s="1"/>
      <c r="C253" s="3"/>
      <c r="D253" s="183"/>
      <c r="E253" s="183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</row>
    <row r="254" spans="2:99" ht="14.25" x14ac:dyDescent="0.2">
      <c r="B254" s="1"/>
      <c r="C254" s="3"/>
      <c r="D254" s="183"/>
      <c r="E254" s="183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</row>
    <row r="255" spans="2:99" x14ac:dyDescent="0.2">
      <c r="C255" s="4"/>
    </row>
    <row r="256" spans="2:99" x14ac:dyDescent="0.2">
      <c r="C256" s="4"/>
    </row>
    <row r="257" spans="3:3" x14ac:dyDescent="0.2">
      <c r="C257" s="4"/>
    </row>
    <row r="258" spans="3:3" x14ac:dyDescent="0.2">
      <c r="C258" s="4"/>
    </row>
    <row r="259" spans="3:3" x14ac:dyDescent="0.2">
      <c r="C259" s="4"/>
    </row>
    <row r="260" spans="3:3" x14ac:dyDescent="0.2">
      <c r="C260" s="4"/>
    </row>
    <row r="261" spans="3:3" x14ac:dyDescent="0.2">
      <c r="C261" s="4"/>
    </row>
    <row r="262" spans="3:3" x14ac:dyDescent="0.2">
      <c r="C262" s="4"/>
    </row>
    <row r="263" spans="3:3" x14ac:dyDescent="0.2">
      <c r="C263" s="4"/>
    </row>
    <row r="264" spans="3:3" x14ac:dyDescent="0.2">
      <c r="C264" s="4"/>
    </row>
    <row r="265" spans="3:3" x14ac:dyDescent="0.2">
      <c r="C265" s="4"/>
    </row>
    <row r="266" spans="3:3" x14ac:dyDescent="0.2">
      <c r="C266" s="4"/>
    </row>
    <row r="267" spans="3:3" x14ac:dyDescent="0.2">
      <c r="C267" s="4"/>
    </row>
    <row r="268" spans="3:3" x14ac:dyDescent="0.2">
      <c r="C268" s="4"/>
    </row>
    <row r="269" spans="3:3" x14ac:dyDescent="0.2">
      <c r="C269" s="4"/>
    </row>
    <row r="270" spans="3:3" x14ac:dyDescent="0.2">
      <c r="C270" s="4"/>
    </row>
    <row r="271" spans="3:3" x14ac:dyDescent="0.2">
      <c r="C271" s="4"/>
    </row>
    <row r="272" spans="3:3" x14ac:dyDescent="0.2">
      <c r="C272" s="4"/>
    </row>
    <row r="273" spans="3:3" x14ac:dyDescent="0.2">
      <c r="C273" s="4"/>
    </row>
    <row r="274" spans="3:3" x14ac:dyDescent="0.2">
      <c r="C274" s="4"/>
    </row>
    <row r="275" spans="3:3" x14ac:dyDescent="0.2">
      <c r="C275" s="4"/>
    </row>
    <row r="276" spans="3:3" x14ac:dyDescent="0.2">
      <c r="C276" s="4"/>
    </row>
    <row r="277" spans="3:3" x14ac:dyDescent="0.2">
      <c r="C277" s="4"/>
    </row>
    <row r="278" spans="3:3" x14ac:dyDescent="0.2">
      <c r="C278" s="4"/>
    </row>
    <row r="279" spans="3:3" x14ac:dyDescent="0.2">
      <c r="C279" s="4"/>
    </row>
    <row r="280" spans="3:3" x14ac:dyDescent="0.2">
      <c r="C280" s="4"/>
    </row>
    <row r="281" spans="3:3" x14ac:dyDescent="0.2">
      <c r="C281" s="4"/>
    </row>
    <row r="282" spans="3:3" x14ac:dyDescent="0.2">
      <c r="C282" s="4"/>
    </row>
    <row r="283" spans="3:3" x14ac:dyDescent="0.2">
      <c r="C283" s="4"/>
    </row>
    <row r="284" spans="3:3" x14ac:dyDescent="0.2">
      <c r="C284" s="4"/>
    </row>
    <row r="285" spans="3:3" x14ac:dyDescent="0.2">
      <c r="C285" s="4"/>
    </row>
    <row r="286" spans="3:3" x14ac:dyDescent="0.2">
      <c r="C286" s="4"/>
    </row>
    <row r="287" spans="3:3" x14ac:dyDescent="0.2">
      <c r="C287" s="4"/>
    </row>
    <row r="288" spans="3:3" x14ac:dyDescent="0.2">
      <c r="C288" s="4"/>
    </row>
    <row r="289" spans="3:3" x14ac:dyDescent="0.2">
      <c r="C289" s="4"/>
    </row>
    <row r="290" spans="3:3" x14ac:dyDescent="0.2">
      <c r="C290" s="4"/>
    </row>
    <row r="291" spans="3:3" x14ac:dyDescent="0.2">
      <c r="C291" s="4"/>
    </row>
    <row r="292" spans="3:3" x14ac:dyDescent="0.2">
      <c r="C292" s="4"/>
    </row>
    <row r="293" spans="3:3" x14ac:dyDescent="0.2">
      <c r="C293" s="4"/>
    </row>
    <row r="294" spans="3:3" x14ac:dyDescent="0.2">
      <c r="C294" s="4"/>
    </row>
    <row r="295" spans="3:3" x14ac:dyDescent="0.2">
      <c r="C295" s="4"/>
    </row>
    <row r="296" spans="3:3" x14ac:dyDescent="0.2">
      <c r="C296" s="4"/>
    </row>
    <row r="297" spans="3:3" x14ac:dyDescent="0.2">
      <c r="C297" s="4"/>
    </row>
    <row r="298" spans="3:3" x14ac:dyDescent="0.2">
      <c r="C298" s="4"/>
    </row>
    <row r="299" spans="3:3" x14ac:dyDescent="0.2">
      <c r="C299" s="4"/>
    </row>
    <row r="300" spans="3:3" x14ac:dyDescent="0.2">
      <c r="C300" s="4"/>
    </row>
    <row r="301" spans="3:3" x14ac:dyDescent="0.2">
      <c r="C301" s="4"/>
    </row>
    <row r="302" spans="3:3" x14ac:dyDescent="0.2">
      <c r="C302" s="4"/>
    </row>
    <row r="303" spans="3:3" x14ac:dyDescent="0.2">
      <c r="C303" s="4"/>
    </row>
    <row r="304" spans="3:3" x14ac:dyDescent="0.2">
      <c r="C304" s="4"/>
    </row>
    <row r="305" spans="3:3" x14ac:dyDescent="0.2">
      <c r="C305" s="4"/>
    </row>
    <row r="306" spans="3:3" x14ac:dyDescent="0.2">
      <c r="C306" s="4"/>
    </row>
    <row r="307" spans="3:3" x14ac:dyDescent="0.2">
      <c r="C307" s="4"/>
    </row>
    <row r="308" spans="3:3" x14ac:dyDescent="0.2">
      <c r="C308" s="4"/>
    </row>
    <row r="309" spans="3:3" x14ac:dyDescent="0.2">
      <c r="C309" s="4"/>
    </row>
    <row r="310" spans="3:3" x14ac:dyDescent="0.2">
      <c r="C310" s="4"/>
    </row>
    <row r="311" spans="3:3" x14ac:dyDescent="0.2">
      <c r="C311" s="4"/>
    </row>
    <row r="312" spans="3:3" x14ac:dyDescent="0.2">
      <c r="C312" s="4"/>
    </row>
    <row r="313" spans="3:3" x14ac:dyDescent="0.2">
      <c r="C313" s="4"/>
    </row>
    <row r="314" spans="3:3" x14ac:dyDescent="0.2">
      <c r="C314" s="4"/>
    </row>
    <row r="315" spans="3:3" x14ac:dyDescent="0.2">
      <c r="C315" s="4"/>
    </row>
    <row r="316" spans="3:3" x14ac:dyDescent="0.2">
      <c r="C316" s="4"/>
    </row>
    <row r="317" spans="3:3" x14ac:dyDescent="0.2">
      <c r="C317" s="4"/>
    </row>
    <row r="318" spans="3:3" x14ac:dyDescent="0.2">
      <c r="C318" s="4"/>
    </row>
    <row r="319" spans="3:3" x14ac:dyDescent="0.2">
      <c r="C319" s="4"/>
    </row>
    <row r="320" spans="3:3" x14ac:dyDescent="0.2">
      <c r="C320" s="4"/>
    </row>
    <row r="321" spans="3:3" x14ac:dyDescent="0.2">
      <c r="C321" s="4"/>
    </row>
    <row r="322" spans="3:3" x14ac:dyDescent="0.2">
      <c r="C322" s="4"/>
    </row>
    <row r="323" spans="3:3" x14ac:dyDescent="0.2">
      <c r="C323" s="4"/>
    </row>
    <row r="324" spans="3:3" x14ac:dyDescent="0.2">
      <c r="C324" s="4"/>
    </row>
    <row r="325" spans="3:3" x14ac:dyDescent="0.2">
      <c r="C325" s="4"/>
    </row>
    <row r="326" spans="3:3" x14ac:dyDescent="0.2">
      <c r="C326" s="4"/>
    </row>
    <row r="327" spans="3:3" x14ac:dyDescent="0.2">
      <c r="C327" s="4"/>
    </row>
    <row r="328" spans="3:3" x14ac:dyDescent="0.2">
      <c r="C328" s="4"/>
    </row>
    <row r="329" spans="3:3" x14ac:dyDescent="0.2">
      <c r="C329" s="4"/>
    </row>
    <row r="330" spans="3:3" x14ac:dyDescent="0.2">
      <c r="C330" s="4"/>
    </row>
    <row r="331" spans="3:3" x14ac:dyDescent="0.2">
      <c r="C331" s="4"/>
    </row>
    <row r="332" spans="3:3" x14ac:dyDescent="0.2">
      <c r="C332" s="4"/>
    </row>
    <row r="333" spans="3:3" x14ac:dyDescent="0.2">
      <c r="C333" s="4"/>
    </row>
    <row r="334" spans="3:3" x14ac:dyDescent="0.2">
      <c r="C334" s="4"/>
    </row>
    <row r="335" spans="3:3" x14ac:dyDescent="0.2">
      <c r="C335" s="4"/>
    </row>
    <row r="336" spans="3:3" x14ac:dyDescent="0.2">
      <c r="C336" s="4"/>
    </row>
    <row r="337" spans="3:3" x14ac:dyDescent="0.2">
      <c r="C337" s="4"/>
    </row>
    <row r="338" spans="3:3" x14ac:dyDescent="0.2">
      <c r="C338" s="4"/>
    </row>
    <row r="339" spans="3:3" x14ac:dyDescent="0.2">
      <c r="C339" s="4"/>
    </row>
    <row r="340" spans="3:3" x14ac:dyDescent="0.2">
      <c r="C340" s="4"/>
    </row>
    <row r="341" spans="3:3" x14ac:dyDescent="0.2">
      <c r="C341" s="4"/>
    </row>
    <row r="342" spans="3:3" x14ac:dyDescent="0.2">
      <c r="C342" s="4"/>
    </row>
    <row r="343" spans="3:3" x14ac:dyDescent="0.2">
      <c r="C343" s="4"/>
    </row>
    <row r="344" spans="3:3" x14ac:dyDescent="0.2">
      <c r="C344" s="4"/>
    </row>
    <row r="345" spans="3:3" x14ac:dyDescent="0.2">
      <c r="C345" s="4"/>
    </row>
    <row r="346" spans="3:3" x14ac:dyDescent="0.2">
      <c r="C346" s="4"/>
    </row>
    <row r="347" spans="3:3" x14ac:dyDescent="0.2">
      <c r="C347" s="4"/>
    </row>
    <row r="348" spans="3:3" x14ac:dyDescent="0.2">
      <c r="C348" s="4"/>
    </row>
    <row r="349" spans="3:3" x14ac:dyDescent="0.2">
      <c r="C349" s="4"/>
    </row>
    <row r="350" spans="3:3" x14ac:dyDescent="0.2">
      <c r="C350" s="4"/>
    </row>
    <row r="351" spans="3:3" x14ac:dyDescent="0.2">
      <c r="C351" s="4"/>
    </row>
    <row r="352" spans="3:3" x14ac:dyDescent="0.2">
      <c r="C352" s="4"/>
    </row>
    <row r="353" spans="3:3" x14ac:dyDescent="0.2">
      <c r="C353" s="4"/>
    </row>
    <row r="354" spans="3:3" x14ac:dyDescent="0.2">
      <c r="C354" s="4"/>
    </row>
    <row r="355" spans="3:3" x14ac:dyDescent="0.2">
      <c r="C355" s="4"/>
    </row>
    <row r="356" spans="3:3" x14ac:dyDescent="0.2">
      <c r="C356" s="4"/>
    </row>
    <row r="357" spans="3:3" x14ac:dyDescent="0.2">
      <c r="C357" s="4"/>
    </row>
    <row r="358" spans="3:3" x14ac:dyDescent="0.2">
      <c r="C358" s="4"/>
    </row>
    <row r="359" spans="3:3" x14ac:dyDescent="0.2">
      <c r="C359" s="4"/>
    </row>
    <row r="360" spans="3:3" x14ac:dyDescent="0.2">
      <c r="C360" s="4"/>
    </row>
    <row r="361" spans="3:3" x14ac:dyDescent="0.2">
      <c r="C361" s="4"/>
    </row>
    <row r="362" spans="3:3" x14ac:dyDescent="0.2">
      <c r="C362" s="4"/>
    </row>
    <row r="363" spans="3:3" x14ac:dyDescent="0.2">
      <c r="C363" s="4"/>
    </row>
    <row r="364" spans="3:3" x14ac:dyDescent="0.2">
      <c r="C364" s="4"/>
    </row>
    <row r="365" spans="3:3" x14ac:dyDescent="0.2">
      <c r="C365" s="4"/>
    </row>
    <row r="366" spans="3:3" x14ac:dyDescent="0.2">
      <c r="C366" s="4"/>
    </row>
    <row r="367" spans="3:3" x14ac:dyDescent="0.2">
      <c r="C367" s="4"/>
    </row>
    <row r="368" spans="3:3" x14ac:dyDescent="0.2">
      <c r="C368" s="4"/>
    </row>
    <row r="369" spans="3:3" x14ac:dyDescent="0.2">
      <c r="C369" s="4"/>
    </row>
    <row r="370" spans="3:3" x14ac:dyDescent="0.2">
      <c r="C370" s="4"/>
    </row>
    <row r="371" spans="3:3" x14ac:dyDescent="0.2">
      <c r="C371" s="4"/>
    </row>
    <row r="372" spans="3:3" x14ac:dyDescent="0.2">
      <c r="C372" s="4"/>
    </row>
    <row r="373" spans="3:3" x14ac:dyDescent="0.2">
      <c r="C373" s="4"/>
    </row>
    <row r="374" spans="3:3" x14ac:dyDescent="0.2">
      <c r="C374" s="4"/>
    </row>
    <row r="375" spans="3:3" x14ac:dyDescent="0.2">
      <c r="C375" s="4"/>
    </row>
    <row r="376" spans="3:3" x14ac:dyDescent="0.2">
      <c r="C376" s="4"/>
    </row>
    <row r="377" spans="3:3" x14ac:dyDescent="0.2">
      <c r="C377" s="4"/>
    </row>
    <row r="378" spans="3:3" x14ac:dyDescent="0.2">
      <c r="C378" s="4"/>
    </row>
    <row r="379" spans="3:3" x14ac:dyDescent="0.2">
      <c r="C379" s="4"/>
    </row>
    <row r="380" spans="3:3" x14ac:dyDescent="0.2">
      <c r="C380" s="4"/>
    </row>
    <row r="381" spans="3:3" x14ac:dyDescent="0.2">
      <c r="C381" s="4"/>
    </row>
  </sheetData>
  <sheetProtection algorithmName="SHA-512" hashValue="vYw3ibD4fLTqyyZFM/eKZKYdTrl/djHB+Sr79NvG12Bg5vzC3Qgw/mMY0eWI0uWRO+Ls73UmldBnZuJrmNvkZw==" saltValue="jvVXcO1SRuVW6+oice3tbQ==" spinCount="100000" sheet="1" objects="1" scenarios="1" formatCells="0"/>
  <pageMargins left="0.78740157499999996" right="0.78740157499999996" top="0.984251969" bottom="0.984251969" header="0.4921259845" footer="0.4921259845"/>
  <pageSetup paperSize="9" scale="72" orientation="landscape" r:id="rId1"/>
  <headerFooter alignWithMargins="0"/>
  <colBreaks count="1" manualBreakCount="1">
    <brk id="10" max="26" man="1"/>
  </col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"/>
  <sheetViews>
    <sheetView workbookViewId="0"/>
  </sheetViews>
  <sheetFormatPr defaultRowHeight="12.75" x14ac:dyDescent="0.2"/>
  <sheetData>
    <row r="1" spans="2:2" x14ac:dyDescent="0.2">
      <c r="B1">
        <v>1</v>
      </c>
    </row>
  </sheetData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6"/>
  </sheetPr>
  <dimension ref="A1:CU369"/>
  <sheetViews>
    <sheetView zoomScale="75" zoomScaleNormal="75" workbookViewId="0"/>
  </sheetViews>
  <sheetFormatPr defaultRowHeight="12.75" x14ac:dyDescent="0.2"/>
  <cols>
    <col min="1" max="1" width="2.28515625" customWidth="1"/>
    <col min="2" max="2" width="57.5703125" customWidth="1"/>
    <col min="3" max="3" width="8.7109375" customWidth="1"/>
    <col min="4" max="4" width="15.85546875" style="182" customWidth="1"/>
    <col min="5" max="5" width="9.140625" style="182"/>
    <col min="6" max="6" width="4" customWidth="1"/>
    <col min="7" max="7" width="45.7109375" customWidth="1"/>
    <col min="8" max="8" width="14.140625" customWidth="1"/>
    <col min="9" max="9" width="12.7109375" customWidth="1"/>
    <col min="10" max="10" width="11.85546875" customWidth="1"/>
    <col min="11" max="11" width="18.28515625" customWidth="1"/>
  </cols>
  <sheetData>
    <row r="1" spans="1:99" x14ac:dyDescent="0.2">
      <c r="A1" s="8"/>
      <c r="B1" s="8"/>
      <c r="C1" s="8"/>
      <c r="D1" s="169"/>
      <c r="E1" s="169"/>
      <c r="F1" s="119"/>
      <c r="G1" s="119"/>
      <c r="H1" s="119"/>
      <c r="I1" s="119"/>
      <c r="J1" s="119"/>
      <c r="K1" s="8"/>
      <c r="L1" s="8"/>
    </row>
    <row r="2" spans="1:99" ht="14.25" x14ac:dyDescent="0.2">
      <c r="A2" s="8"/>
      <c r="B2" s="29" t="s">
        <v>125</v>
      </c>
      <c r="C2" s="13"/>
      <c r="D2" s="177"/>
      <c r="E2" s="172"/>
      <c r="F2" s="31"/>
      <c r="G2" s="64"/>
      <c r="H2" s="31"/>
      <c r="I2" s="31"/>
      <c r="J2" s="31"/>
      <c r="K2" s="7"/>
      <c r="L2" s="7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</row>
    <row r="3" spans="1:99" s="74" customFormat="1" ht="14.25" x14ac:dyDescent="0.2">
      <c r="A3" s="11"/>
      <c r="B3" s="63"/>
      <c r="C3" s="9"/>
      <c r="D3" s="184"/>
      <c r="E3" s="184"/>
      <c r="F3" s="31"/>
      <c r="G3" s="64"/>
      <c r="H3" s="31"/>
      <c r="I3" s="31"/>
      <c r="J3" s="31"/>
      <c r="K3" s="9"/>
      <c r="L3" s="9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</row>
    <row r="4" spans="1:99" ht="7.5" customHeight="1" thickBot="1" x14ac:dyDescent="0.25">
      <c r="A4" s="8"/>
      <c r="B4" s="7"/>
      <c r="C4" s="7"/>
      <c r="D4" s="172"/>
      <c r="E4" s="172"/>
      <c r="F4" s="31"/>
      <c r="G4" s="31"/>
      <c r="H4" s="31"/>
      <c r="I4" s="31"/>
      <c r="J4" s="31"/>
      <c r="K4" s="7"/>
      <c r="L4" s="7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</row>
    <row r="5" spans="1:99" ht="42" customHeight="1" thickTop="1" x14ac:dyDescent="0.2">
      <c r="A5" s="8"/>
      <c r="B5" s="15" t="s">
        <v>26</v>
      </c>
      <c r="C5" s="16" t="s">
        <v>27</v>
      </c>
      <c r="D5" s="189" t="s">
        <v>67</v>
      </c>
      <c r="E5" s="172"/>
      <c r="F5" s="120"/>
      <c r="G5" s="120"/>
      <c r="H5" s="121"/>
      <c r="I5" s="122"/>
      <c r="J5" s="31"/>
      <c r="K5" s="7"/>
      <c r="L5" s="7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</row>
    <row r="6" spans="1:99" ht="14.25" x14ac:dyDescent="0.2">
      <c r="A6" s="8"/>
      <c r="B6" s="17" t="s">
        <v>140</v>
      </c>
      <c r="C6" s="18" t="s">
        <v>68</v>
      </c>
      <c r="D6" s="174"/>
      <c r="E6" s="172"/>
      <c r="F6" s="117"/>
      <c r="G6" s="31"/>
      <c r="H6" s="116"/>
      <c r="I6" s="117"/>
      <c r="J6" s="31"/>
      <c r="K6" s="10"/>
      <c r="L6" s="10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</row>
    <row r="7" spans="1:99" ht="14.25" x14ac:dyDescent="0.2">
      <c r="A7" s="8"/>
      <c r="B7" s="104" t="s">
        <v>113</v>
      </c>
      <c r="C7" s="103"/>
      <c r="D7" s="174"/>
      <c r="E7" s="172"/>
      <c r="F7" s="117"/>
      <c r="G7" s="31"/>
      <c r="H7" s="116"/>
      <c r="I7" s="117"/>
      <c r="J7" s="31"/>
      <c r="K7" s="10"/>
      <c r="L7" s="10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</row>
    <row r="8" spans="1:99" ht="14.25" x14ac:dyDescent="0.2">
      <c r="A8" s="8"/>
      <c r="B8" s="104" t="s">
        <v>114</v>
      </c>
      <c r="C8" s="103"/>
      <c r="D8" s="174"/>
      <c r="E8" s="172"/>
      <c r="F8" s="117"/>
      <c r="G8" s="31"/>
      <c r="H8" s="118"/>
      <c r="I8" s="117"/>
      <c r="J8" s="31"/>
      <c r="K8" s="10"/>
      <c r="L8" s="10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</row>
    <row r="9" spans="1:99" ht="15" thickBot="1" x14ac:dyDescent="0.25">
      <c r="A9" s="8"/>
      <c r="B9" s="19" t="s">
        <v>112</v>
      </c>
      <c r="C9" s="20" t="s">
        <v>73</v>
      </c>
      <c r="D9" s="176"/>
      <c r="E9" s="172"/>
      <c r="F9" s="117"/>
      <c r="G9" s="31"/>
      <c r="H9" s="116"/>
      <c r="I9" s="117"/>
      <c r="J9" s="31"/>
      <c r="K9" s="10"/>
      <c r="L9" s="10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</row>
    <row r="10" spans="1:99" ht="15.75" thickTop="1" x14ac:dyDescent="0.2">
      <c r="A10" s="8"/>
      <c r="B10" s="10"/>
      <c r="C10" s="30"/>
      <c r="D10" s="190"/>
      <c r="E10" s="172"/>
      <c r="F10" s="123"/>
      <c r="G10" s="124"/>
      <c r="H10" s="124"/>
      <c r="I10" s="120"/>
      <c r="J10" s="31"/>
      <c r="K10" s="7"/>
      <c r="L10" s="7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</row>
    <row r="11" spans="1:99" ht="14.25" x14ac:dyDescent="0.2">
      <c r="A11" s="8"/>
      <c r="B11" s="125"/>
      <c r="C11" s="126"/>
      <c r="D11" s="195"/>
      <c r="E11" s="172"/>
      <c r="F11" s="31"/>
      <c r="G11" s="31"/>
      <c r="H11" s="31"/>
      <c r="I11" s="31"/>
      <c r="J11" s="31"/>
      <c r="K11" s="7"/>
      <c r="L11" s="7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</row>
    <row r="12" spans="1:99" ht="15" thickBot="1" x14ac:dyDescent="0.25">
      <c r="A12" s="8"/>
      <c r="B12" s="31"/>
      <c r="C12" s="33"/>
      <c r="D12" s="196"/>
      <c r="E12" s="172"/>
      <c r="F12" s="7"/>
      <c r="G12" s="10"/>
      <c r="H12" s="10"/>
      <c r="I12" s="10"/>
      <c r="J12" s="10"/>
      <c r="K12" s="10"/>
      <c r="L12" s="7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</row>
    <row r="13" spans="1:99" ht="14.25" x14ac:dyDescent="0.2">
      <c r="A13" s="8"/>
      <c r="B13" s="31"/>
      <c r="C13" s="33"/>
      <c r="D13" s="196"/>
      <c r="E13" s="172"/>
      <c r="F13" s="8"/>
      <c r="G13" s="40" t="s">
        <v>85</v>
      </c>
      <c r="H13" s="41"/>
      <c r="I13" s="37"/>
      <c r="J13" s="37"/>
      <c r="K13" s="37"/>
      <c r="L13" s="7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</row>
    <row r="14" spans="1:99" ht="14.25" x14ac:dyDescent="0.2">
      <c r="A14" s="8"/>
      <c r="B14" s="31"/>
      <c r="C14" s="33"/>
      <c r="D14" s="196"/>
      <c r="E14" s="172"/>
      <c r="F14" s="8"/>
      <c r="G14" s="42" t="s">
        <v>108</v>
      </c>
      <c r="H14" s="43"/>
      <c r="I14" s="37"/>
      <c r="J14" s="37"/>
      <c r="K14" s="37"/>
      <c r="L14" s="7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</row>
    <row r="15" spans="1:99" ht="15" thickBot="1" x14ac:dyDescent="0.25">
      <c r="A15" s="8"/>
      <c r="B15" s="10"/>
      <c r="C15" s="30"/>
      <c r="D15" s="190"/>
      <c r="E15" s="191"/>
      <c r="F15" s="7"/>
      <c r="G15" s="44" t="s">
        <v>109</v>
      </c>
      <c r="H15" s="45"/>
      <c r="I15" s="39"/>
      <c r="J15" s="39"/>
      <c r="K15" s="37"/>
      <c r="L15" s="7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</row>
    <row r="16" spans="1:99" ht="14.25" x14ac:dyDescent="0.2">
      <c r="A16" s="8"/>
      <c r="B16" s="10"/>
      <c r="C16" s="30"/>
      <c r="D16" s="190"/>
      <c r="E16" s="193"/>
      <c r="F16" s="7"/>
      <c r="G16" s="10"/>
      <c r="H16" s="10"/>
      <c r="I16" s="10"/>
      <c r="J16" s="10"/>
      <c r="K16" s="10"/>
      <c r="L16" s="7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</row>
    <row r="17" spans="1:99" ht="14.25" x14ac:dyDescent="0.2">
      <c r="A17" s="8"/>
      <c r="B17" s="10"/>
      <c r="C17" s="30"/>
      <c r="D17" s="190"/>
      <c r="E17" s="193"/>
      <c r="F17" s="7"/>
      <c r="G17" s="10" t="s">
        <v>115</v>
      </c>
      <c r="H17" s="10"/>
      <c r="I17" s="10"/>
      <c r="J17" s="10"/>
      <c r="K17" s="10"/>
      <c r="L17" s="7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</row>
    <row r="18" spans="1:99" ht="14.25" x14ac:dyDescent="0.2">
      <c r="A18" s="8"/>
      <c r="B18" s="31"/>
      <c r="C18" s="33"/>
      <c r="D18" s="194"/>
      <c r="E18" s="193"/>
      <c r="F18" s="7"/>
      <c r="G18" s="10" t="s">
        <v>116</v>
      </c>
      <c r="H18" s="10"/>
      <c r="I18" s="10"/>
      <c r="J18" s="10"/>
      <c r="K18" s="10"/>
      <c r="L18" s="7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</row>
    <row r="19" spans="1:99" ht="14.25" x14ac:dyDescent="0.2">
      <c r="A19" s="8"/>
      <c r="B19" s="31"/>
      <c r="C19" s="33"/>
      <c r="D19" s="194"/>
      <c r="E19" s="193"/>
      <c r="F19" s="7"/>
      <c r="G19" s="7"/>
      <c r="H19" s="7"/>
      <c r="I19" s="7"/>
      <c r="J19" s="7"/>
      <c r="K19" s="7"/>
      <c r="L19" s="7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</row>
    <row r="20" spans="1:99" ht="14.25" x14ac:dyDescent="0.2">
      <c r="A20" s="8"/>
      <c r="B20" s="31"/>
      <c r="C20" s="33"/>
      <c r="D20" s="194"/>
      <c r="E20" s="193"/>
      <c r="F20" s="7"/>
      <c r="G20" s="7"/>
      <c r="H20" s="7"/>
      <c r="I20" s="7"/>
      <c r="J20" s="7"/>
      <c r="K20" s="7"/>
      <c r="L20" s="7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</row>
    <row r="21" spans="1:99" ht="14.25" x14ac:dyDescent="0.2">
      <c r="A21" s="8"/>
      <c r="B21" s="31"/>
      <c r="C21" s="33"/>
      <c r="D21" s="194"/>
      <c r="E21" s="193"/>
      <c r="F21" s="7"/>
      <c r="G21" s="7"/>
      <c r="H21" s="7"/>
      <c r="I21" s="7"/>
      <c r="J21" s="7"/>
      <c r="K21" s="7"/>
      <c r="L21" s="7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</row>
    <row r="22" spans="1:99" ht="14.25" x14ac:dyDescent="0.2">
      <c r="A22" s="8"/>
      <c r="B22" s="31"/>
      <c r="C22" s="33"/>
      <c r="D22" s="194"/>
      <c r="E22" s="193"/>
      <c r="F22" s="7"/>
      <c r="G22" s="7"/>
      <c r="H22" s="7"/>
      <c r="I22" s="7"/>
      <c r="J22" s="7"/>
      <c r="K22" s="7"/>
      <c r="L22" s="7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</row>
    <row r="23" spans="1:99" ht="14.25" x14ac:dyDescent="0.2">
      <c r="A23" s="8"/>
      <c r="B23" s="31"/>
      <c r="C23" s="33"/>
      <c r="D23" s="194"/>
      <c r="E23" s="193"/>
      <c r="F23" s="7"/>
      <c r="G23" s="7"/>
      <c r="H23" s="7"/>
      <c r="I23" s="7"/>
      <c r="J23" s="7"/>
      <c r="K23" s="7"/>
      <c r="L23" s="7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</row>
    <row r="24" spans="1:99" ht="14.25" x14ac:dyDescent="0.2">
      <c r="A24" s="8"/>
      <c r="B24" s="31"/>
      <c r="C24" s="33"/>
      <c r="D24" s="194"/>
      <c r="E24" s="193"/>
      <c r="F24" s="7"/>
      <c r="G24" s="7"/>
      <c r="H24" s="7"/>
      <c r="I24" s="7"/>
      <c r="J24" s="7"/>
      <c r="K24" s="7"/>
      <c r="L24" s="7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</row>
    <row r="25" spans="1:99" ht="14.25" x14ac:dyDescent="0.2">
      <c r="A25" s="8"/>
      <c r="B25" s="31"/>
      <c r="C25" s="33"/>
      <c r="D25" s="194"/>
      <c r="E25" s="193"/>
      <c r="F25" s="7"/>
      <c r="G25" s="7"/>
      <c r="H25" s="7"/>
      <c r="I25" s="7"/>
      <c r="J25" s="7"/>
      <c r="K25" s="7"/>
      <c r="L25" s="7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</row>
    <row r="26" spans="1:99" ht="14.25" x14ac:dyDescent="0.2">
      <c r="A26" s="8"/>
      <c r="B26" s="31"/>
      <c r="C26" s="33"/>
      <c r="D26" s="194"/>
      <c r="E26" s="193"/>
      <c r="F26" s="7"/>
      <c r="G26" s="7"/>
      <c r="H26" s="7"/>
      <c r="I26" s="7"/>
      <c r="J26" s="7"/>
      <c r="K26" s="7"/>
      <c r="L26" s="7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</row>
    <row r="27" spans="1:99" ht="14.25" x14ac:dyDescent="0.2">
      <c r="A27" s="8"/>
      <c r="B27" s="31"/>
      <c r="C27" s="33"/>
      <c r="D27" s="194"/>
      <c r="E27" s="193"/>
      <c r="F27" s="7"/>
      <c r="G27" s="7"/>
      <c r="H27" s="7"/>
      <c r="I27" s="7"/>
      <c r="J27" s="7"/>
      <c r="K27" s="7"/>
      <c r="L27" s="7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</row>
    <row r="28" spans="1:99" ht="14.25" x14ac:dyDescent="0.2">
      <c r="A28" s="8"/>
      <c r="B28" s="31"/>
      <c r="C28" s="34"/>
      <c r="D28" s="193"/>
      <c r="E28" s="193"/>
      <c r="F28" s="7"/>
      <c r="G28" s="7"/>
      <c r="H28" s="7"/>
      <c r="I28" s="7"/>
      <c r="J28" s="7"/>
      <c r="K28" s="7"/>
      <c r="L28" s="7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</row>
    <row r="29" spans="1:99" ht="14.25" x14ac:dyDescent="0.2">
      <c r="A29" s="8"/>
      <c r="B29" s="31"/>
      <c r="C29" s="34"/>
      <c r="D29" s="193"/>
      <c r="E29" s="193"/>
      <c r="F29" s="7"/>
      <c r="G29" s="7"/>
      <c r="H29" s="7"/>
      <c r="I29" s="7"/>
      <c r="J29" s="7"/>
      <c r="K29" s="7"/>
      <c r="L29" s="7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</row>
    <row r="30" spans="1:99" ht="14.25" x14ac:dyDescent="0.2">
      <c r="A30" s="8"/>
      <c r="B30" s="7"/>
      <c r="C30" s="14"/>
      <c r="D30" s="172"/>
      <c r="E30" s="172"/>
      <c r="F30" s="7"/>
      <c r="G30" s="7"/>
      <c r="H30" s="7"/>
      <c r="I30" s="7"/>
      <c r="J30" s="7"/>
      <c r="K30" s="7"/>
      <c r="L30" s="7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</row>
    <row r="31" spans="1:99" ht="14.25" x14ac:dyDescent="0.2">
      <c r="B31" s="1"/>
      <c r="C31" s="3"/>
      <c r="D31" s="183"/>
      <c r="E31" s="18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</row>
    <row r="32" spans="1:99" ht="14.25" x14ac:dyDescent="0.2">
      <c r="B32" s="1"/>
      <c r="C32" s="3"/>
      <c r="D32" s="183"/>
      <c r="E32" s="183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</row>
    <row r="33" spans="2:99" ht="14.25" x14ac:dyDescent="0.2">
      <c r="B33" s="1"/>
      <c r="C33" s="3"/>
      <c r="D33" s="183"/>
      <c r="E33" s="18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</row>
    <row r="34" spans="2:99" ht="14.25" x14ac:dyDescent="0.2">
      <c r="B34" s="1"/>
      <c r="C34" s="3"/>
      <c r="D34" s="183"/>
      <c r="E34" s="18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</row>
    <row r="35" spans="2:99" ht="14.25" x14ac:dyDescent="0.2">
      <c r="B35" s="1"/>
      <c r="C35" s="3"/>
      <c r="D35" s="183"/>
      <c r="E35" s="18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</row>
    <row r="36" spans="2:99" ht="14.25" x14ac:dyDescent="0.2">
      <c r="B36" s="1"/>
      <c r="C36" s="3"/>
      <c r="D36" s="183"/>
      <c r="E36" s="18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</row>
    <row r="37" spans="2:99" ht="14.25" x14ac:dyDescent="0.2">
      <c r="B37" s="1"/>
      <c r="C37" s="3"/>
      <c r="D37" s="183"/>
      <c r="E37" s="18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</row>
    <row r="38" spans="2:99" ht="14.25" x14ac:dyDescent="0.2">
      <c r="B38" s="1"/>
      <c r="C38" s="3"/>
      <c r="D38" s="183"/>
      <c r="E38" s="18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</row>
    <row r="39" spans="2:99" ht="14.25" x14ac:dyDescent="0.2">
      <c r="B39" s="1"/>
      <c r="C39" s="3"/>
      <c r="D39" s="183"/>
      <c r="E39" s="18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</row>
    <row r="40" spans="2:99" ht="14.25" x14ac:dyDescent="0.2">
      <c r="B40" s="1"/>
      <c r="C40" s="3"/>
      <c r="D40" s="183"/>
      <c r="E40" s="18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</row>
    <row r="41" spans="2:99" ht="14.25" x14ac:dyDescent="0.2">
      <c r="B41" s="1"/>
      <c r="C41" s="3"/>
      <c r="D41" s="183"/>
      <c r="E41" s="18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</row>
    <row r="42" spans="2:99" ht="14.25" x14ac:dyDescent="0.2">
      <c r="B42" s="1"/>
      <c r="C42" s="3"/>
      <c r="D42" s="183"/>
      <c r="E42" s="18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</row>
    <row r="43" spans="2:99" ht="14.25" x14ac:dyDescent="0.2">
      <c r="B43" s="1"/>
      <c r="C43" s="3"/>
      <c r="D43" s="183"/>
      <c r="E43" s="18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</row>
    <row r="44" spans="2:99" ht="14.25" x14ac:dyDescent="0.2">
      <c r="B44" s="1"/>
      <c r="C44" s="3"/>
      <c r="D44" s="183"/>
      <c r="E44" s="183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</row>
    <row r="45" spans="2:99" ht="14.25" x14ac:dyDescent="0.2">
      <c r="B45" s="1"/>
      <c r="C45" s="3"/>
      <c r="D45" s="183"/>
      <c r="E45" s="18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</row>
    <row r="46" spans="2:99" ht="14.25" x14ac:dyDescent="0.2">
      <c r="B46" s="1"/>
      <c r="C46" s="3"/>
      <c r="D46" s="183"/>
      <c r="E46" s="183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</row>
    <row r="47" spans="2:99" ht="14.25" x14ac:dyDescent="0.2">
      <c r="B47" s="1"/>
      <c r="C47" s="3"/>
      <c r="D47" s="183"/>
      <c r="E47" s="183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</row>
    <row r="48" spans="2:99" ht="14.25" x14ac:dyDescent="0.2">
      <c r="B48" s="1"/>
      <c r="C48" s="3"/>
      <c r="D48" s="183"/>
      <c r="E48" s="183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</row>
    <row r="49" spans="2:99" ht="14.25" x14ac:dyDescent="0.2">
      <c r="B49" s="1"/>
      <c r="C49" s="3"/>
      <c r="D49" s="183"/>
      <c r="E49" s="183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</row>
    <row r="50" spans="2:99" ht="14.25" x14ac:dyDescent="0.2">
      <c r="B50" s="1"/>
      <c r="C50" s="3"/>
      <c r="D50" s="183"/>
      <c r="E50" s="183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</row>
    <row r="51" spans="2:99" ht="14.25" x14ac:dyDescent="0.2">
      <c r="B51" s="1"/>
      <c r="C51" s="3"/>
      <c r="D51" s="183"/>
      <c r="E51" s="183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</row>
    <row r="52" spans="2:99" ht="14.25" x14ac:dyDescent="0.2">
      <c r="B52" s="1"/>
      <c r="C52" s="3"/>
      <c r="D52" s="183"/>
      <c r="E52" s="183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</row>
    <row r="53" spans="2:99" ht="14.25" x14ac:dyDescent="0.2">
      <c r="B53" s="1"/>
      <c r="C53" s="3"/>
      <c r="D53" s="183"/>
      <c r="E53" s="183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</row>
    <row r="54" spans="2:99" ht="14.25" x14ac:dyDescent="0.2">
      <c r="B54" s="1"/>
      <c r="C54" s="3"/>
      <c r="D54" s="183"/>
      <c r="E54" s="183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</row>
    <row r="55" spans="2:99" ht="14.25" x14ac:dyDescent="0.2">
      <c r="B55" s="1"/>
      <c r="C55" s="3"/>
      <c r="D55" s="183"/>
      <c r="E55" s="183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</row>
    <row r="56" spans="2:99" ht="14.25" x14ac:dyDescent="0.2">
      <c r="B56" s="1"/>
      <c r="C56" s="3"/>
      <c r="D56" s="183"/>
      <c r="E56" s="183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</row>
    <row r="57" spans="2:99" ht="14.25" x14ac:dyDescent="0.2">
      <c r="B57" s="1"/>
      <c r="C57" s="3"/>
      <c r="D57" s="183"/>
      <c r="E57" s="183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</row>
    <row r="58" spans="2:99" ht="14.25" x14ac:dyDescent="0.2">
      <c r="B58" s="1"/>
      <c r="C58" s="3"/>
      <c r="D58" s="183"/>
      <c r="E58" s="183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</row>
    <row r="59" spans="2:99" ht="14.25" x14ac:dyDescent="0.2">
      <c r="B59" s="1"/>
      <c r="C59" s="3"/>
      <c r="D59" s="183"/>
      <c r="E59" s="183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</row>
    <row r="60" spans="2:99" ht="14.25" x14ac:dyDescent="0.2">
      <c r="B60" s="1"/>
      <c r="C60" s="3"/>
      <c r="D60" s="183"/>
      <c r="E60" s="183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</row>
    <row r="61" spans="2:99" ht="14.25" x14ac:dyDescent="0.2">
      <c r="B61" s="1"/>
      <c r="C61" s="3"/>
      <c r="D61" s="183"/>
      <c r="E61" s="183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</row>
    <row r="62" spans="2:99" ht="14.25" x14ac:dyDescent="0.2">
      <c r="B62" s="1"/>
      <c r="C62" s="3"/>
      <c r="D62" s="183"/>
      <c r="E62" s="183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</row>
    <row r="63" spans="2:99" ht="14.25" x14ac:dyDescent="0.2">
      <c r="B63" s="1"/>
      <c r="C63" s="3"/>
      <c r="D63" s="183"/>
      <c r="E63" s="183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</row>
    <row r="64" spans="2:99" ht="14.25" x14ac:dyDescent="0.2">
      <c r="B64" s="1"/>
      <c r="C64" s="3"/>
      <c r="D64" s="183"/>
      <c r="E64" s="183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</row>
    <row r="65" spans="2:99" ht="14.25" x14ac:dyDescent="0.2">
      <c r="B65" s="1"/>
      <c r="C65" s="3"/>
      <c r="D65" s="183"/>
      <c r="E65" s="183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</row>
    <row r="66" spans="2:99" ht="14.25" x14ac:dyDescent="0.2">
      <c r="B66" s="1"/>
      <c r="C66" s="3"/>
      <c r="D66" s="183"/>
      <c r="E66" s="183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</row>
    <row r="67" spans="2:99" ht="14.25" x14ac:dyDescent="0.2">
      <c r="B67" s="1"/>
      <c r="C67" s="3"/>
      <c r="D67" s="183"/>
      <c r="E67" s="183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</row>
    <row r="68" spans="2:99" ht="14.25" x14ac:dyDescent="0.2">
      <c r="B68" s="1"/>
      <c r="C68" s="3"/>
      <c r="D68" s="183"/>
      <c r="E68" s="183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</row>
    <row r="69" spans="2:99" ht="14.25" x14ac:dyDescent="0.2">
      <c r="B69" s="1"/>
      <c r="C69" s="3"/>
      <c r="D69" s="183"/>
      <c r="E69" s="183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</row>
    <row r="70" spans="2:99" ht="14.25" x14ac:dyDescent="0.2">
      <c r="B70" s="1"/>
      <c r="C70" s="3"/>
      <c r="D70" s="183"/>
      <c r="E70" s="183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</row>
    <row r="71" spans="2:99" ht="14.25" x14ac:dyDescent="0.2">
      <c r="B71" s="1"/>
      <c r="C71" s="3"/>
      <c r="D71" s="183"/>
      <c r="E71" s="183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</row>
    <row r="72" spans="2:99" ht="14.25" x14ac:dyDescent="0.2">
      <c r="B72" s="1"/>
      <c r="C72" s="3"/>
      <c r="D72" s="183"/>
      <c r="E72" s="183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</row>
    <row r="73" spans="2:99" ht="14.25" x14ac:dyDescent="0.2">
      <c r="B73" s="1"/>
      <c r="C73" s="3"/>
      <c r="D73" s="183"/>
      <c r="E73" s="183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</row>
    <row r="74" spans="2:99" ht="14.25" x14ac:dyDescent="0.2">
      <c r="B74" s="1"/>
      <c r="C74" s="3"/>
      <c r="D74" s="183"/>
      <c r="E74" s="183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</row>
    <row r="75" spans="2:99" ht="14.25" x14ac:dyDescent="0.2">
      <c r="B75" s="1"/>
      <c r="C75" s="3"/>
      <c r="D75" s="183"/>
      <c r="E75" s="183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</row>
    <row r="76" spans="2:99" ht="14.25" x14ac:dyDescent="0.2">
      <c r="B76" s="1"/>
      <c r="C76" s="3"/>
      <c r="D76" s="183"/>
      <c r="E76" s="183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</row>
    <row r="77" spans="2:99" ht="14.25" x14ac:dyDescent="0.2">
      <c r="B77" s="1"/>
      <c r="C77" s="3"/>
      <c r="D77" s="183"/>
      <c r="E77" s="183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</row>
    <row r="78" spans="2:99" ht="14.25" x14ac:dyDescent="0.2">
      <c r="B78" s="1"/>
      <c r="C78" s="3"/>
      <c r="D78" s="183"/>
      <c r="E78" s="183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</row>
    <row r="79" spans="2:99" ht="14.25" x14ac:dyDescent="0.2">
      <c r="B79" s="1"/>
      <c r="C79" s="3"/>
      <c r="D79" s="183"/>
      <c r="E79" s="183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</row>
    <row r="80" spans="2:99" ht="14.25" x14ac:dyDescent="0.2">
      <c r="B80" s="1"/>
      <c r="C80" s="3"/>
      <c r="D80" s="183"/>
      <c r="E80" s="183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</row>
    <row r="81" spans="2:99" ht="14.25" x14ac:dyDescent="0.2">
      <c r="B81" s="1"/>
      <c r="C81" s="3"/>
      <c r="D81" s="183"/>
      <c r="E81" s="183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</row>
    <row r="82" spans="2:99" ht="14.25" x14ac:dyDescent="0.2">
      <c r="B82" s="1"/>
      <c r="C82" s="3"/>
      <c r="D82" s="183"/>
      <c r="E82" s="183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</row>
    <row r="83" spans="2:99" ht="14.25" x14ac:dyDescent="0.2">
      <c r="B83" s="1"/>
      <c r="C83" s="3"/>
      <c r="D83" s="183"/>
      <c r="E83" s="183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</row>
    <row r="84" spans="2:99" ht="14.25" x14ac:dyDescent="0.2">
      <c r="B84" s="1"/>
      <c r="C84" s="3"/>
      <c r="D84" s="183"/>
      <c r="E84" s="183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</row>
    <row r="85" spans="2:99" ht="14.25" x14ac:dyDescent="0.2">
      <c r="B85" s="1"/>
      <c r="C85" s="3"/>
      <c r="D85" s="183"/>
      <c r="E85" s="183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</row>
    <row r="86" spans="2:99" ht="14.25" x14ac:dyDescent="0.2">
      <c r="B86" s="1"/>
      <c r="C86" s="3"/>
      <c r="D86" s="183"/>
      <c r="E86" s="183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</row>
    <row r="87" spans="2:99" ht="14.25" x14ac:dyDescent="0.2">
      <c r="B87" s="1"/>
      <c r="C87" s="3"/>
      <c r="D87" s="183"/>
      <c r="E87" s="183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</row>
    <row r="88" spans="2:99" ht="14.25" x14ac:dyDescent="0.2">
      <c r="B88" s="1"/>
      <c r="C88" s="3"/>
      <c r="D88" s="183"/>
      <c r="E88" s="183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</row>
    <row r="89" spans="2:99" ht="14.25" x14ac:dyDescent="0.2">
      <c r="B89" s="1"/>
      <c r="C89" s="3"/>
      <c r="D89" s="183"/>
      <c r="E89" s="183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</row>
    <row r="90" spans="2:99" ht="14.25" x14ac:dyDescent="0.2">
      <c r="B90" s="1"/>
      <c r="C90" s="3"/>
      <c r="D90" s="183"/>
      <c r="E90" s="183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</row>
    <row r="91" spans="2:99" ht="14.25" x14ac:dyDescent="0.2">
      <c r="B91" s="1"/>
      <c r="C91" s="3"/>
      <c r="D91" s="183"/>
      <c r="E91" s="183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</row>
    <row r="92" spans="2:99" ht="14.25" x14ac:dyDescent="0.2">
      <c r="B92" s="1"/>
      <c r="C92" s="3"/>
      <c r="D92" s="183"/>
      <c r="E92" s="183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</row>
    <row r="93" spans="2:99" ht="14.25" x14ac:dyDescent="0.2">
      <c r="B93" s="1"/>
      <c r="C93" s="3"/>
      <c r="D93" s="183"/>
      <c r="E93" s="183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</row>
    <row r="94" spans="2:99" ht="14.25" x14ac:dyDescent="0.2">
      <c r="B94" s="1"/>
      <c r="C94" s="3"/>
      <c r="D94" s="183"/>
      <c r="E94" s="183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</row>
    <row r="95" spans="2:99" ht="14.25" x14ac:dyDescent="0.2">
      <c r="B95" s="1"/>
      <c r="C95" s="3"/>
      <c r="D95" s="183"/>
      <c r="E95" s="183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</row>
    <row r="96" spans="2:99" ht="14.25" x14ac:dyDescent="0.2">
      <c r="B96" s="1"/>
      <c r="C96" s="3"/>
      <c r="D96" s="183"/>
      <c r="E96" s="183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</row>
    <row r="97" spans="2:99" ht="14.25" x14ac:dyDescent="0.2">
      <c r="B97" s="1"/>
      <c r="C97" s="3"/>
      <c r="D97" s="183"/>
      <c r="E97" s="183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</row>
    <row r="98" spans="2:99" ht="14.25" x14ac:dyDescent="0.2">
      <c r="B98" s="1"/>
      <c r="C98" s="3"/>
      <c r="D98" s="183"/>
      <c r="E98" s="183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</row>
    <row r="99" spans="2:99" ht="14.25" x14ac:dyDescent="0.2">
      <c r="B99" s="1"/>
      <c r="C99" s="3"/>
      <c r="D99" s="183"/>
      <c r="E99" s="183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</row>
    <row r="100" spans="2:99" ht="14.25" x14ac:dyDescent="0.2">
      <c r="B100" s="1"/>
      <c r="C100" s="3"/>
      <c r="D100" s="183"/>
      <c r="E100" s="183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</row>
    <row r="101" spans="2:99" ht="14.25" x14ac:dyDescent="0.2">
      <c r="B101" s="1"/>
      <c r="C101" s="3"/>
      <c r="D101" s="183"/>
      <c r="E101" s="183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</row>
    <row r="102" spans="2:99" ht="14.25" x14ac:dyDescent="0.2">
      <c r="B102" s="1"/>
      <c r="C102" s="3"/>
      <c r="D102" s="183"/>
      <c r="E102" s="183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</row>
    <row r="103" spans="2:99" ht="14.25" x14ac:dyDescent="0.2">
      <c r="B103" s="1"/>
      <c r="C103" s="3"/>
      <c r="D103" s="183"/>
      <c r="E103" s="183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</row>
    <row r="104" spans="2:99" ht="14.25" x14ac:dyDescent="0.2">
      <c r="B104" s="1"/>
      <c r="C104" s="3"/>
      <c r="D104" s="183"/>
      <c r="E104" s="183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</row>
    <row r="105" spans="2:99" ht="14.25" x14ac:dyDescent="0.2">
      <c r="B105" s="1"/>
      <c r="C105" s="3"/>
      <c r="D105" s="183"/>
      <c r="E105" s="183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</row>
    <row r="106" spans="2:99" ht="14.25" x14ac:dyDescent="0.2">
      <c r="B106" s="1"/>
      <c r="C106" s="3"/>
      <c r="D106" s="183"/>
      <c r="E106" s="183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</row>
    <row r="107" spans="2:99" ht="14.25" x14ac:dyDescent="0.2">
      <c r="B107" s="1"/>
      <c r="C107" s="3"/>
      <c r="D107" s="183"/>
      <c r="E107" s="183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</row>
    <row r="108" spans="2:99" ht="14.25" x14ac:dyDescent="0.2">
      <c r="B108" s="1"/>
      <c r="C108" s="3"/>
      <c r="D108" s="183"/>
      <c r="E108" s="183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</row>
    <row r="109" spans="2:99" ht="14.25" x14ac:dyDescent="0.2">
      <c r="B109" s="1"/>
      <c r="C109" s="3"/>
      <c r="D109" s="183"/>
      <c r="E109" s="183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</row>
    <row r="110" spans="2:99" ht="14.25" x14ac:dyDescent="0.2">
      <c r="B110" s="1"/>
      <c r="C110" s="3"/>
      <c r="D110" s="183"/>
      <c r="E110" s="183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</row>
    <row r="111" spans="2:99" ht="14.25" x14ac:dyDescent="0.2">
      <c r="B111" s="1"/>
      <c r="C111" s="3"/>
      <c r="D111" s="183"/>
      <c r="E111" s="183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</row>
    <row r="112" spans="2:99" ht="14.25" x14ac:dyDescent="0.2">
      <c r="B112" s="1"/>
      <c r="C112" s="3"/>
      <c r="D112" s="183"/>
      <c r="E112" s="183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</row>
    <row r="113" spans="2:99" ht="14.25" x14ac:dyDescent="0.2">
      <c r="B113" s="1"/>
      <c r="C113" s="3"/>
      <c r="D113" s="183"/>
      <c r="E113" s="183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</row>
    <row r="114" spans="2:99" ht="14.25" x14ac:dyDescent="0.2">
      <c r="B114" s="1"/>
      <c r="C114" s="3"/>
      <c r="D114" s="183"/>
      <c r="E114" s="183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</row>
    <row r="115" spans="2:99" ht="14.25" x14ac:dyDescent="0.2">
      <c r="B115" s="1"/>
      <c r="C115" s="3"/>
      <c r="D115" s="183"/>
      <c r="E115" s="183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</row>
    <row r="116" spans="2:99" ht="14.25" x14ac:dyDescent="0.2">
      <c r="B116" s="1"/>
      <c r="C116" s="3"/>
      <c r="D116" s="183"/>
      <c r="E116" s="183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</row>
    <row r="117" spans="2:99" ht="14.25" x14ac:dyDescent="0.2">
      <c r="B117" s="1"/>
      <c r="C117" s="3"/>
      <c r="D117" s="183"/>
      <c r="E117" s="183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</row>
    <row r="118" spans="2:99" ht="14.25" x14ac:dyDescent="0.2">
      <c r="B118" s="1"/>
      <c r="C118" s="3"/>
      <c r="D118" s="183"/>
      <c r="E118" s="183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</row>
    <row r="119" spans="2:99" ht="14.25" x14ac:dyDescent="0.2">
      <c r="B119" s="1"/>
      <c r="C119" s="3"/>
      <c r="D119" s="183"/>
      <c r="E119" s="183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</row>
    <row r="120" spans="2:99" ht="14.25" x14ac:dyDescent="0.2">
      <c r="B120" s="1"/>
      <c r="C120" s="3"/>
      <c r="D120" s="183"/>
      <c r="E120" s="183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</row>
    <row r="121" spans="2:99" ht="14.25" x14ac:dyDescent="0.2">
      <c r="B121" s="1"/>
      <c r="C121" s="3"/>
      <c r="D121" s="183"/>
      <c r="E121" s="183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</row>
    <row r="122" spans="2:99" ht="14.25" x14ac:dyDescent="0.2">
      <c r="B122" s="1"/>
      <c r="C122" s="3"/>
      <c r="D122" s="183"/>
      <c r="E122" s="183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</row>
    <row r="123" spans="2:99" ht="14.25" x14ac:dyDescent="0.2">
      <c r="B123" s="1"/>
      <c r="C123" s="3"/>
      <c r="D123" s="183"/>
      <c r="E123" s="183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</row>
    <row r="124" spans="2:99" ht="14.25" x14ac:dyDescent="0.2">
      <c r="B124" s="1"/>
      <c r="C124" s="3"/>
      <c r="D124" s="183"/>
      <c r="E124" s="183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</row>
    <row r="125" spans="2:99" ht="14.25" x14ac:dyDescent="0.2">
      <c r="B125" s="1"/>
      <c r="C125" s="3"/>
      <c r="D125" s="183"/>
      <c r="E125" s="183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</row>
    <row r="126" spans="2:99" ht="14.25" x14ac:dyDescent="0.2">
      <c r="B126" s="1"/>
      <c r="C126" s="3"/>
      <c r="D126" s="183"/>
      <c r="E126" s="183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</row>
    <row r="127" spans="2:99" ht="14.25" x14ac:dyDescent="0.2">
      <c r="B127" s="1"/>
      <c r="C127" s="3"/>
      <c r="D127" s="183"/>
      <c r="E127" s="183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</row>
    <row r="128" spans="2:99" ht="14.25" x14ac:dyDescent="0.2">
      <c r="B128" s="1"/>
      <c r="C128" s="3"/>
      <c r="D128" s="183"/>
      <c r="E128" s="183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</row>
    <row r="129" spans="2:99" ht="14.25" x14ac:dyDescent="0.2">
      <c r="B129" s="1"/>
      <c r="C129" s="3"/>
      <c r="D129" s="183"/>
      <c r="E129" s="183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</row>
    <row r="130" spans="2:99" ht="14.25" x14ac:dyDescent="0.2">
      <c r="B130" s="1"/>
      <c r="C130" s="3"/>
      <c r="D130" s="183"/>
      <c r="E130" s="183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</row>
    <row r="131" spans="2:99" ht="14.25" x14ac:dyDescent="0.2">
      <c r="B131" s="1"/>
      <c r="C131" s="3"/>
      <c r="D131" s="183"/>
      <c r="E131" s="183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</row>
    <row r="132" spans="2:99" ht="14.25" x14ac:dyDescent="0.2">
      <c r="B132" s="1"/>
      <c r="C132" s="3"/>
      <c r="D132" s="183"/>
      <c r="E132" s="183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</row>
    <row r="133" spans="2:99" ht="14.25" x14ac:dyDescent="0.2">
      <c r="B133" s="1"/>
      <c r="C133" s="3"/>
      <c r="D133" s="183"/>
      <c r="E133" s="183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</row>
    <row r="134" spans="2:99" ht="14.25" x14ac:dyDescent="0.2">
      <c r="B134" s="1"/>
      <c r="C134" s="3"/>
      <c r="D134" s="183"/>
      <c r="E134" s="183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</row>
    <row r="135" spans="2:99" ht="14.25" x14ac:dyDescent="0.2">
      <c r="B135" s="1"/>
      <c r="C135" s="3"/>
      <c r="D135" s="183"/>
      <c r="E135" s="183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</row>
    <row r="136" spans="2:99" ht="14.25" x14ac:dyDescent="0.2">
      <c r="B136" s="1"/>
      <c r="C136" s="3"/>
      <c r="D136" s="183"/>
      <c r="E136" s="183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</row>
    <row r="137" spans="2:99" ht="14.25" x14ac:dyDescent="0.2">
      <c r="B137" s="1"/>
      <c r="C137" s="3"/>
      <c r="D137" s="183"/>
      <c r="E137" s="183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</row>
    <row r="138" spans="2:99" ht="14.25" x14ac:dyDescent="0.2">
      <c r="B138" s="1"/>
      <c r="C138" s="3"/>
      <c r="D138" s="183"/>
      <c r="E138" s="183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</row>
    <row r="139" spans="2:99" ht="14.25" x14ac:dyDescent="0.2">
      <c r="B139" s="1"/>
      <c r="C139" s="3"/>
      <c r="D139" s="183"/>
      <c r="E139" s="183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</row>
    <row r="140" spans="2:99" ht="14.25" x14ac:dyDescent="0.2">
      <c r="B140" s="1"/>
      <c r="C140" s="3"/>
      <c r="D140" s="183"/>
      <c r="E140" s="183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</row>
    <row r="141" spans="2:99" ht="14.25" x14ac:dyDescent="0.2">
      <c r="B141" s="1"/>
      <c r="C141" s="3"/>
      <c r="D141" s="183"/>
      <c r="E141" s="183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</row>
    <row r="142" spans="2:99" ht="14.25" x14ac:dyDescent="0.2">
      <c r="B142" s="1"/>
      <c r="C142" s="3"/>
      <c r="D142" s="183"/>
      <c r="E142" s="183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</row>
    <row r="143" spans="2:99" ht="14.25" x14ac:dyDescent="0.2">
      <c r="B143" s="1"/>
      <c r="C143" s="3"/>
      <c r="D143" s="183"/>
      <c r="E143" s="183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</row>
    <row r="144" spans="2:99" ht="14.25" x14ac:dyDescent="0.2">
      <c r="B144" s="1"/>
      <c r="C144" s="3"/>
      <c r="D144" s="183"/>
      <c r="E144" s="183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</row>
    <row r="145" spans="2:99" ht="14.25" x14ac:dyDescent="0.2">
      <c r="B145" s="1"/>
      <c r="C145" s="3"/>
      <c r="D145" s="183"/>
      <c r="E145" s="183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</row>
    <row r="146" spans="2:99" ht="14.25" x14ac:dyDescent="0.2">
      <c r="B146" s="1"/>
      <c r="C146" s="3"/>
      <c r="D146" s="183"/>
      <c r="E146" s="183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</row>
    <row r="147" spans="2:99" ht="14.25" x14ac:dyDescent="0.2">
      <c r="B147" s="1"/>
      <c r="C147" s="3"/>
      <c r="D147" s="183"/>
      <c r="E147" s="183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</row>
    <row r="148" spans="2:99" ht="14.25" x14ac:dyDescent="0.2">
      <c r="B148" s="1"/>
      <c r="C148" s="3"/>
      <c r="D148" s="183"/>
      <c r="E148" s="183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</row>
    <row r="149" spans="2:99" ht="14.25" x14ac:dyDescent="0.2">
      <c r="B149" s="1"/>
      <c r="C149" s="3"/>
      <c r="D149" s="183"/>
      <c r="E149" s="183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</row>
    <row r="150" spans="2:99" ht="14.25" x14ac:dyDescent="0.2">
      <c r="B150" s="1"/>
      <c r="C150" s="3"/>
      <c r="D150" s="183"/>
      <c r="E150" s="183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</row>
    <row r="151" spans="2:99" ht="14.25" x14ac:dyDescent="0.2">
      <c r="B151" s="1"/>
      <c r="C151" s="3"/>
      <c r="D151" s="183"/>
      <c r="E151" s="183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</row>
    <row r="152" spans="2:99" ht="14.25" x14ac:dyDescent="0.2">
      <c r="B152" s="1"/>
      <c r="C152" s="3"/>
      <c r="D152" s="183"/>
      <c r="E152" s="183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</row>
    <row r="153" spans="2:99" ht="14.25" x14ac:dyDescent="0.2">
      <c r="B153" s="1"/>
      <c r="C153" s="3"/>
      <c r="D153" s="183"/>
      <c r="E153" s="183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</row>
    <row r="154" spans="2:99" ht="14.25" x14ac:dyDescent="0.2">
      <c r="B154" s="1"/>
      <c r="C154" s="3"/>
      <c r="D154" s="183"/>
      <c r="E154" s="183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</row>
    <row r="155" spans="2:99" ht="14.25" x14ac:dyDescent="0.2">
      <c r="B155" s="1"/>
      <c r="C155" s="3"/>
      <c r="D155" s="183"/>
      <c r="E155" s="183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</row>
    <row r="156" spans="2:99" ht="14.25" x14ac:dyDescent="0.2">
      <c r="B156" s="1"/>
      <c r="C156" s="3"/>
      <c r="D156" s="183"/>
      <c r="E156" s="183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</row>
    <row r="157" spans="2:99" ht="14.25" x14ac:dyDescent="0.2">
      <c r="B157" s="1"/>
      <c r="C157" s="3"/>
      <c r="D157" s="183"/>
      <c r="E157" s="183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</row>
    <row r="158" spans="2:99" ht="14.25" x14ac:dyDescent="0.2">
      <c r="B158" s="1"/>
      <c r="C158" s="3"/>
      <c r="D158" s="183"/>
      <c r="E158" s="183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</row>
    <row r="159" spans="2:99" ht="14.25" x14ac:dyDescent="0.2">
      <c r="B159" s="1"/>
      <c r="C159" s="3"/>
      <c r="D159" s="183"/>
      <c r="E159" s="183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</row>
    <row r="160" spans="2:99" ht="14.25" x14ac:dyDescent="0.2">
      <c r="B160" s="1"/>
      <c r="C160" s="3"/>
      <c r="D160" s="183"/>
      <c r="E160" s="183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</row>
    <row r="161" spans="2:99" ht="14.25" x14ac:dyDescent="0.2">
      <c r="B161" s="1"/>
      <c r="C161" s="3"/>
      <c r="D161" s="183"/>
      <c r="E161" s="183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</row>
    <row r="162" spans="2:99" ht="14.25" x14ac:dyDescent="0.2">
      <c r="B162" s="1"/>
      <c r="C162" s="3"/>
      <c r="D162" s="183"/>
      <c r="E162" s="183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</row>
    <row r="163" spans="2:99" ht="14.25" x14ac:dyDescent="0.2">
      <c r="B163" s="1"/>
      <c r="C163" s="3"/>
      <c r="D163" s="183"/>
      <c r="E163" s="183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</row>
    <row r="164" spans="2:99" ht="14.25" x14ac:dyDescent="0.2">
      <c r="B164" s="1"/>
      <c r="C164" s="3"/>
      <c r="D164" s="183"/>
      <c r="E164" s="183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</row>
    <row r="165" spans="2:99" ht="14.25" x14ac:dyDescent="0.2">
      <c r="B165" s="1"/>
      <c r="C165" s="3"/>
      <c r="D165" s="183"/>
      <c r="E165" s="183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</row>
    <row r="166" spans="2:99" ht="14.25" x14ac:dyDescent="0.2">
      <c r="B166" s="1"/>
      <c r="C166" s="3"/>
      <c r="D166" s="183"/>
      <c r="E166" s="183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</row>
    <row r="167" spans="2:99" ht="14.25" x14ac:dyDescent="0.2">
      <c r="B167" s="1"/>
      <c r="C167" s="3"/>
      <c r="D167" s="183"/>
      <c r="E167" s="183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</row>
    <row r="168" spans="2:99" ht="14.25" x14ac:dyDescent="0.2">
      <c r="B168" s="1"/>
      <c r="C168" s="3"/>
      <c r="D168" s="183"/>
      <c r="E168" s="183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</row>
    <row r="169" spans="2:99" ht="14.25" x14ac:dyDescent="0.2">
      <c r="B169" s="1"/>
      <c r="C169" s="3"/>
      <c r="D169" s="183"/>
      <c r="E169" s="183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</row>
    <row r="170" spans="2:99" ht="14.25" x14ac:dyDescent="0.2">
      <c r="B170" s="1"/>
      <c r="C170" s="3"/>
      <c r="D170" s="183"/>
      <c r="E170" s="183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</row>
    <row r="171" spans="2:99" ht="14.25" x14ac:dyDescent="0.2">
      <c r="B171" s="1"/>
      <c r="C171" s="3"/>
      <c r="D171" s="183"/>
      <c r="E171" s="183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</row>
    <row r="172" spans="2:99" ht="14.25" x14ac:dyDescent="0.2">
      <c r="B172" s="1"/>
      <c r="C172" s="3"/>
      <c r="D172" s="183"/>
      <c r="E172" s="183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</row>
    <row r="173" spans="2:99" ht="14.25" x14ac:dyDescent="0.2">
      <c r="B173" s="1"/>
      <c r="C173" s="3"/>
      <c r="D173" s="183"/>
      <c r="E173" s="183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</row>
    <row r="174" spans="2:99" ht="14.25" x14ac:dyDescent="0.2">
      <c r="B174" s="1"/>
      <c r="C174" s="3"/>
      <c r="D174" s="183"/>
      <c r="E174" s="183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</row>
    <row r="175" spans="2:99" ht="14.25" x14ac:dyDescent="0.2">
      <c r="B175" s="1"/>
      <c r="C175" s="3"/>
      <c r="D175" s="183"/>
      <c r="E175" s="183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</row>
    <row r="176" spans="2:99" ht="14.25" x14ac:dyDescent="0.2">
      <c r="B176" s="1"/>
      <c r="C176" s="3"/>
      <c r="D176" s="183"/>
      <c r="E176" s="183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</row>
    <row r="177" spans="2:99" ht="14.25" x14ac:dyDescent="0.2">
      <c r="B177" s="1"/>
      <c r="C177" s="3"/>
      <c r="D177" s="183"/>
      <c r="E177" s="183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</row>
    <row r="178" spans="2:99" ht="14.25" x14ac:dyDescent="0.2">
      <c r="B178" s="1"/>
      <c r="C178" s="3"/>
      <c r="D178" s="183"/>
      <c r="E178" s="183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</row>
    <row r="179" spans="2:99" ht="14.25" x14ac:dyDescent="0.2">
      <c r="B179" s="1"/>
      <c r="C179" s="3"/>
      <c r="D179" s="183"/>
      <c r="E179" s="183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</row>
    <row r="180" spans="2:99" ht="14.25" x14ac:dyDescent="0.2">
      <c r="B180" s="1"/>
      <c r="C180" s="3"/>
      <c r="D180" s="183"/>
      <c r="E180" s="183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</row>
    <row r="181" spans="2:99" ht="14.25" x14ac:dyDescent="0.2">
      <c r="B181" s="1"/>
      <c r="C181" s="3"/>
      <c r="D181" s="183"/>
      <c r="E181" s="183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</row>
    <row r="182" spans="2:99" ht="14.25" x14ac:dyDescent="0.2">
      <c r="B182" s="1"/>
      <c r="C182" s="3"/>
      <c r="D182" s="183"/>
      <c r="E182" s="183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</row>
    <row r="183" spans="2:99" ht="14.25" x14ac:dyDescent="0.2">
      <c r="B183" s="1"/>
      <c r="C183" s="3"/>
      <c r="D183" s="183"/>
      <c r="E183" s="183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</row>
    <row r="184" spans="2:99" ht="14.25" x14ac:dyDescent="0.2">
      <c r="B184" s="1"/>
      <c r="C184" s="3"/>
      <c r="D184" s="183"/>
      <c r="E184" s="183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</row>
    <row r="185" spans="2:99" ht="14.25" x14ac:dyDescent="0.2">
      <c r="B185" s="1"/>
      <c r="C185" s="3"/>
      <c r="D185" s="183"/>
      <c r="E185" s="183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</row>
    <row r="186" spans="2:99" ht="14.25" x14ac:dyDescent="0.2">
      <c r="B186" s="1"/>
      <c r="C186" s="3"/>
      <c r="D186" s="183"/>
      <c r="E186" s="183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</row>
    <row r="187" spans="2:99" ht="14.25" x14ac:dyDescent="0.2">
      <c r="B187" s="1"/>
      <c r="C187" s="3"/>
      <c r="D187" s="183"/>
      <c r="E187" s="183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</row>
    <row r="188" spans="2:99" ht="14.25" x14ac:dyDescent="0.2">
      <c r="B188" s="1"/>
      <c r="C188" s="3"/>
      <c r="D188" s="183"/>
      <c r="E188" s="183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</row>
    <row r="189" spans="2:99" ht="14.25" x14ac:dyDescent="0.2">
      <c r="B189" s="1"/>
      <c r="C189" s="3"/>
      <c r="D189" s="183"/>
      <c r="E189" s="183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</row>
    <row r="190" spans="2:99" ht="14.25" x14ac:dyDescent="0.2">
      <c r="B190" s="1"/>
      <c r="C190" s="3"/>
      <c r="D190" s="183"/>
      <c r="E190" s="183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</row>
    <row r="191" spans="2:99" ht="14.25" x14ac:dyDescent="0.2">
      <c r="B191" s="1"/>
      <c r="C191" s="3"/>
      <c r="D191" s="183"/>
      <c r="E191" s="183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</row>
    <row r="192" spans="2:99" ht="14.25" x14ac:dyDescent="0.2">
      <c r="B192" s="1"/>
      <c r="C192" s="3"/>
      <c r="D192" s="183"/>
      <c r="E192" s="183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</row>
    <row r="193" spans="2:99" ht="14.25" x14ac:dyDescent="0.2">
      <c r="B193" s="1"/>
      <c r="C193" s="3"/>
      <c r="D193" s="183"/>
      <c r="E193" s="183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</row>
    <row r="194" spans="2:99" ht="14.25" x14ac:dyDescent="0.2">
      <c r="B194" s="1"/>
      <c r="C194" s="3"/>
      <c r="D194" s="183"/>
      <c r="E194" s="183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</row>
    <row r="195" spans="2:99" ht="14.25" x14ac:dyDescent="0.2">
      <c r="B195" s="1"/>
      <c r="C195" s="3"/>
      <c r="D195" s="183"/>
      <c r="E195" s="183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</row>
    <row r="196" spans="2:99" ht="14.25" x14ac:dyDescent="0.2">
      <c r="B196" s="1"/>
      <c r="C196" s="3"/>
      <c r="D196" s="183"/>
      <c r="E196" s="183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</row>
    <row r="197" spans="2:99" ht="14.25" x14ac:dyDescent="0.2">
      <c r="B197" s="1"/>
      <c r="C197" s="3"/>
      <c r="D197" s="183"/>
      <c r="E197" s="183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</row>
    <row r="198" spans="2:99" ht="14.25" x14ac:dyDescent="0.2">
      <c r="B198" s="1"/>
      <c r="C198" s="3"/>
      <c r="D198" s="183"/>
      <c r="E198" s="183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</row>
    <row r="199" spans="2:99" ht="14.25" x14ac:dyDescent="0.2">
      <c r="B199" s="1"/>
      <c r="C199" s="3"/>
      <c r="D199" s="183"/>
      <c r="E199" s="183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</row>
    <row r="200" spans="2:99" ht="14.25" x14ac:dyDescent="0.2">
      <c r="B200" s="1"/>
      <c r="C200" s="3"/>
      <c r="D200" s="183"/>
      <c r="E200" s="183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</row>
    <row r="201" spans="2:99" ht="14.25" x14ac:dyDescent="0.2">
      <c r="B201" s="1"/>
      <c r="C201" s="3"/>
      <c r="D201" s="183"/>
      <c r="E201" s="183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</row>
    <row r="202" spans="2:99" ht="14.25" x14ac:dyDescent="0.2">
      <c r="B202" s="1"/>
      <c r="C202" s="3"/>
      <c r="D202" s="183"/>
      <c r="E202" s="183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</row>
    <row r="203" spans="2:99" ht="14.25" x14ac:dyDescent="0.2">
      <c r="B203" s="1"/>
      <c r="C203" s="3"/>
      <c r="D203" s="183"/>
      <c r="E203" s="183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</row>
    <row r="204" spans="2:99" ht="14.25" x14ac:dyDescent="0.2">
      <c r="B204" s="1"/>
      <c r="C204" s="3"/>
      <c r="D204" s="183"/>
      <c r="E204" s="183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</row>
    <row r="205" spans="2:99" ht="14.25" x14ac:dyDescent="0.2">
      <c r="B205" s="1"/>
      <c r="C205" s="3"/>
      <c r="D205" s="183"/>
      <c r="E205" s="183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</row>
    <row r="206" spans="2:99" ht="14.25" x14ac:dyDescent="0.2">
      <c r="B206" s="1"/>
      <c r="C206" s="3"/>
      <c r="D206" s="183"/>
      <c r="E206" s="183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</row>
    <row r="207" spans="2:99" ht="14.25" x14ac:dyDescent="0.2">
      <c r="B207" s="1"/>
      <c r="C207" s="3"/>
      <c r="D207" s="183"/>
      <c r="E207" s="183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</row>
    <row r="208" spans="2:99" ht="14.25" x14ac:dyDescent="0.2">
      <c r="B208" s="1"/>
      <c r="C208" s="3"/>
      <c r="D208" s="183"/>
      <c r="E208" s="183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</row>
    <row r="209" spans="2:99" ht="14.25" x14ac:dyDescent="0.2">
      <c r="B209" s="1"/>
      <c r="C209" s="3"/>
      <c r="D209" s="183"/>
      <c r="E209" s="183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</row>
    <row r="210" spans="2:99" ht="14.25" x14ac:dyDescent="0.2">
      <c r="B210" s="1"/>
      <c r="C210" s="3"/>
      <c r="D210" s="183"/>
      <c r="E210" s="183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</row>
    <row r="211" spans="2:99" ht="14.25" x14ac:dyDescent="0.2">
      <c r="B211" s="1"/>
      <c r="C211" s="3"/>
      <c r="D211" s="183"/>
      <c r="E211" s="183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</row>
    <row r="212" spans="2:99" ht="14.25" x14ac:dyDescent="0.2">
      <c r="B212" s="1"/>
      <c r="C212" s="3"/>
      <c r="D212" s="183"/>
      <c r="E212" s="183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</row>
    <row r="213" spans="2:99" ht="14.25" x14ac:dyDescent="0.2">
      <c r="B213" s="1"/>
      <c r="C213" s="3"/>
      <c r="D213" s="183"/>
      <c r="E213" s="183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</row>
    <row r="214" spans="2:99" ht="14.25" x14ac:dyDescent="0.2">
      <c r="B214" s="1"/>
      <c r="C214" s="3"/>
      <c r="D214" s="183"/>
      <c r="E214" s="183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</row>
    <row r="215" spans="2:99" ht="14.25" x14ac:dyDescent="0.2">
      <c r="B215" s="1"/>
      <c r="C215" s="3"/>
      <c r="D215" s="183"/>
      <c r="E215" s="183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</row>
    <row r="216" spans="2:99" ht="14.25" x14ac:dyDescent="0.2">
      <c r="B216" s="1"/>
      <c r="C216" s="3"/>
      <c r="D216" s="183"/>
      <c r="E216" s="183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</row>
    <row r="217" spans="2:99" ht="14.25" x14ac:dyDescent="0.2">
      <c r="B217" s="1"/>
      <c r="C217" s="3"/>
      <c r="D217" s="183"/>
      <c r="E217" s="183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</row>
    <row r="218" spans="2:99" ht="14.25" x14ac:dyDescent="0.2">
      <c r="B218" s="1"/>
      <c r="C218" s="3"/>
      <c r="D218" s="183"/>
      <c r="E218" s="183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</row>
    <row r="219" spans="2:99" ht="14.25" x14ac:dyDescent="0.2">
      <c r="B219" s="1"/>
      <c r="C219" s="3"/>
      <c r="D219" s="183"/>
      <c r="E219" s="183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</row>
    <row r="220" spans="2:99" ht="14.25" x14ac:dyDescent="0.2">
      <c r="B220" s="1"/>
      <c r="C220" s="3"/>
      <c r="D220" s="183"/>
      <c r="E220" s="183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</row>
    <row r="221" spans="2:99" ht="14.25" x14ac:dyDescent="0.2">
      <c r="B221" s="1"/>
      <c r="C221" s="3"/>
      <c r="D221" s="183"/>
      <c r="E221" s="183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</row>
    <row r="222" spans="2:99" ht="14.25" x14ac:dyDescent="0.2">
      <c r="B222" s="1"/>
      <c r="C222" s="3"/>
      <c r="D222" s="183"/>
      <c r="E222" s="183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</row>
    <row r="223" spans="2:99" ht="14.25" x14ac:dyDescent="0.2">
      <c r="B223" s="1"/>
      <c r="C223" s="3"/>
      <c r="D223" s="183"/>
      <c r="E223" s="183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</row>
    <row r="224" spans="2:99" ht="14.25" x14ac:dyDescent="0.2">
      <c r="B224" s="1"/>
      <c r="C224" s="3"/>
      <c r="D224" s="183"/>
      <c r="E224" s="183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</row>
    <row r="225" spans="2:99" ht="14.25" x14ac:dyDescent="0.2">
      <c r="B225" s="1"/>
      <c r="C225" s="3"/>
      <c r="D225" s="183"/>
      <c r="E225" s="183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</row>
    <row r="226" spans="2:99" ht="14.25" x14ac:dyDescent="0.2">
      <c r="B226" s="1"/>
      <c r="C226" s="3"/>
      <c r="D226" s="183"/>
      <c r="E226" s="183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</row>
    <row r="227" spans="2:99" ht="14.25" x14ac:dyDescent="0.2">
      <c r="B227" s="1"/>
      <c r="C227" s="3"/>
      <c r="D227" s="183"/>
      <c r="E227" s="183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</row>
    <row r="228" spans="2:99" ht="14.25" x14ac:dyDescent="0.2">
      <c r="B228" s="1"/>
      <c r="C228" s="3"/>
      <c r="D228" s="183"/>
      <c r="E228" s="183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</row>
    <row r="229" spans="2:99" ht="14.25" x14ac:dyDescent="0.2">
      <c r="B229" s="1"/>
      <c r="C229" s="3"/>
      <c r="D229" s="183"/>
      <c r="E229" s="183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</row>
    <row r="230" spans="2:99" ht="14.25" x14ac:dyDescent="0.2">
      <c r="B230" s="1"/>
      <c r="C230" s="3"/>
      <c r="D230" s="183"/>
      <c r="E230" s="183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</row>
    <row r="231" spans="2:99" ht="14.25" x14ac:dyDescent="0.2">
      <c r="B231" s="1"/>
      <c r="C231" s="3"/>
      <c r="D231" s="183"/>
      <c r="E231" s="183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</row>
    <row r="232" spans="2:99" ht="14.25" x14ac:dyDescent="0.2">
      <c r="B232" s="1"/>
      <c r="C232" s="3"/>
      <c r="D232" s="183"/>
      <c r="E232" s="183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</row>
    <row r="233" spans="2:99" ht="14.25" x14ac:dyDescent="0.2">
      <c r="B233" s="1"/>
      <c r="C233" s="3"/>
      <c r="D233" s="183"/>
      <c r="E233" s="183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</row>
    <row r="234" spans="2:99" ht="14.25" x14ac:dyDescent="0.2">
      <c r="B234" s="1"/>
      <c r="C234" s="3"/>
      <c r="D234" s="183"/>
      <c r="E234" s="183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</row>
    <row r="235" spans="2:99" ht="14.25" x14ac:dyDescent="0.2">
      <c r="B235" s="1"/>
      <c r="C235" s="3"/>
      <c r="D235" s="183"/>
      <c r="E235" s="183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</row>
    <row r="236" spans="2:99" ht="14.25" x14ac:dyDescent="0.2">
      <c r="B236" s="1"/>
      <c r="C236" s="3"/>
      <c r="D236" s="183"/>
      <c r="E236" s="183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</row>
    <row r="237" spans="2:99" ht="14.25" x14ac:dyDescent="0.2">
      <c r="B237" s="1"/>
      <c r="C237" s="3"/>
      <c r="D237" s="183"/>
      <c r="E237" s="183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</row>
    <row r="238" spans="2:99" ht="14.25" x14ac:dyDescent="0.2">
      <c r="B238" s="1"/>
      <c r="C238" s="3"/>
      <c r="D238" s="183"/>
      <c r="E238" s="183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</row>
    <row r="239" spans="2:99" ht="14.25" x14ac:dyDescent="0.2">
      <c r="B239" s="1"/>
      <c r="C239" s="3"/>
      <c r="D239" s="183"/>
      <c r="E239" s="183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</row>
    <row r="240" spans="2:99" ht="14.25" x14ac:dyDescent="0.2">
      <c r="B240" s="1"/>
      <c r="C240" s="3"/>
      <c r="D240" s="183"/>
      <c r="E240" s="183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</row>
    <row r="241" spans="2:99" ht="14.25" x14ac:dyDescent="0.2">
      <c r="B241" s="1"/>
      <c r="C241" s="3"/>
      <c r="D241" s="183"/>
      <c r="E241" s="183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</row>
    <row r="242" spans="2:99" ht="14.25" x14ac:dyDescent="0.2">
      <c r="B242" s="1"/>
      <c r="C242" s="3"/>
      <c r="D242" s="183"/>
      <c r="E242" s="183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</row>
    <row r="243" spans="2:99" x14ac:dyDescent="0.2">
      <c r="C243" s="4"/>
    </row>
    <row r="244" spans="2:99" x14ac:dyDescent="0.2">
      <c r="C244" s="4"/>
    </row>
    <row r="245" spans="2:99" x14ac:dyDescent="0.2">
      <c r="C245" s="4"/>
    </row>
    <row r="246" spans="2:99" x14ac:dyDescent="0.2">
      <c r="C246" s="4"/>
    </row>
    <row r="247" spans="2:99" x14ac:dyDescent="0.2">
      <c r="C247" s="4"/>
    </row>
    <row r="248" spans="2:99" x14ac:dyDescent="0.2">
      <c r="C248" s="4"/>
    </row>
    <row r="249" spans="2:99" x14ac:dyDescent="0.2">
      <c r="C249" s="4"/>
    </row>
    <row r="250" spans="2:99" x14ac:dyDescent="0.2">
      <c r="C250" s="4"/>
    </row>
    <row r="251" spans="2:99" x14ac:dyDescent="0.2">
      <c r="C251" s="4"/>
    </row>
    <row r="252" spans="2:99" x14ac:dyDescent="0.2">
      <c r="C252" s="4"/>
    </row>
    <row r="253" spans="2:99" x14ac:dyDescent="0.2">
      <c r="C253" s="4"/>
    </row>
    <row r="254" spans="2:99" x14ac:dyDescent="0.2">
      <c r="C254" s="4"/>
    </row>
    <row r="255" spans="2:99" x14ac:dyDescent="0.2">
      <c r="C255" s="4"/>
    </row>
    <row r="256" spans="2:99" x14ac:dyDescent="0.2">
      <c r="C256" s="4"/>
    </row>
    <row r="257" spans="3:3" x14ac:dyDescent="0.2">
      <c r="C257" s="4"/>
    </row>
    <row r="258" spans="3:3" x14ac:dyDescent="0.2">
      <c r="C258" s="4"/>
    </row>
    <row r="259" spans="3:3" x14ac:dyDescent="0.2">
      <c r="C259" s="4"/>
    </row>
    <row r="260" spans="3:3" x14ac:dyDescent="0.2">
      <c r="C260" s="4"/>
    </row>
    <row r="261" spans="3:3" x14ac:dyDescent="0.2">
      <c r="C261" s="4"/>
    </row>
    <row r="262" spans="3:3" x14ac:dyDescent="0.2">
      <c r="C262" s="4"/>
    </row>
    <row r="263" spans="3:3" x14ac:dyDescent="0.2">
      <c r="C263" s="4"/>
    </row>
    <row r="264" spans="3:3" x14ac:dyDescent="0.2">
      <c r="C264" s="4"/>
    </row>
    <row r="265" spans="3:3" x14ac:dyDescent="0.2">
      <c r="C265" s="4"/>
    </row>
    <row r="266" spans="3:3" x14ac:dyDescent="0.2">
      <c r="C266" s="4"/>
    </row>
    <row r="267" spans="3:3" x14ac:dyDescent="0.2">
      <c r="C267" s="4"/>
    </row>
    <row r="268" spans="3:3" x14ac:dyDescent="0.2">
      <c r="C268" s="4"/>
    </row>
    <row r="269" spans="3:3" x14ac:dyDescent="0.2">
      <c r="C269" s="4"/>
    </row>
    <row r="270" spans="3:3" x14ac:dyDescent="0.2">
      <c r="C270" s="4"/>
    </row>
    <row r="271" spans="3:3" x14ac:dyDescent="0.2">
      <c r="C271" s="4"/>
    </row>
    <row r="272" spans="3:3" x14ac:dyDescent="0.2">
      <c r="C272" s="4"/>
    </row>
    <row r="273" spans="3:3" x14ac:dyDescent="0.2">
      <c r="C273" s="4"/>
    </row>
    <row r="274" spans="3:3" x14ac:dyDescent="0.2">
      <c r="C274" s="4"/>
    </row>
    <row r="275" spans="3:3" x14ac:dyDescent="0.2">
      <c r="C275" s="4"/>
    </row>
    <row r="276" spans="3:3" x14ac:dyDescent="0.2">
      <c r="C276" s="4"/>
    </row>
    <row r="277" spans="3:3" x14ac:dyDescent="0.2">
      <c r="C277" s="4"/>
    </row>
    <row r="278" spans="3:3" x14ac:dyDescent="0.2">
      <c r="C278" s="4"/>
    </row>
    <row r="279" spans="3:3" x14ac:dyDescent="0.2">
      <c r="C279" s="4"/>
    </row>
    <row r="280" spans="3:3" x14ac:dyDescent="0.2">
      <c r="C280" s="4"/>
    </row>
    <row r="281" spans="3:3" x14ac:dyDescent="0.2">
      <c r="C281" s="4"/>
    </row>
    <row r="282" spans="3:3" x14ac:dyDescent="0.2">
      <c r="C282" s="4"/>
    </row>
    <row r="283" spans="3:3" x14ac:dyDescent="0.2">
      <c r="C283" s="4"/>
    </row>
    <row r="284" spans="3:3" x14ac:dyDescent="0.2">
      <c r="C284" s="4"/>
    </row>
    <row r="285" spans="3:3" x14ac:dyDescent="0.2">
      <c r="C285" s="4"/>
    </row>
    <row r="286" spans="3:3" x14ac:dyDescent="0.2">
      <c r="C286" s="4"/>
    </row>
    <row r="287" spans="3:3" x14ac:dyDescent="0.2">
      <c r="C287" s="4"/>
    </row>
    <row r="288" spans="3:3" x14ac:dyDescent="0.2">
      <c r="C288" s="4"/>
    </row>
    <row r="289" spans="3:3" x14ac:dyDescent="0.2">
      <c r="C289" s="4"/>
    </row>
    <row r="290" spans="3:3" x14ac:dyDescent="0.2">
      <c r="C290" s="4"/>
    </row>
    <row r="291" spans="3:3" x14ac:dyDescent="0.2">
      <c r="C291" s="4"/>
    </row>
    <row r="292" spans="3:3" x14ac:dyDescent="0.2">
      <c r="C292" s="4"/>
    </row>
    <row r="293" spans="3:3" x14ac:dyDescent="0.2">
      <c r="C293" s="4"/>
    </row>
    <row r="294" spans="3:3" x14ac:dyDescent="0.2">
      <c r="C294" s="4"/>
    </row>
    <row r="295" spans="3:3" x14ac:dyDescent="0.2">
      <c r="C295" s="4"/>
    </row>
    <row r="296" spans="3:3" x14ac:dyDescent="0.2">
      <c r="C296" s="4"/>
    </row>
    <row r="297" spans="3:3" x14ac:dyDescent="0.2">
      <c r="C297" s="4"/>
    </row>
    <row r="298" spans="3:3" x14ac:dyDescent="0.2">
      <c r="C298" s="4"/>
    </row>
    <row r="299" spans="3:3" x14ac:dyDescent="0.2">
      <c r="C299" s="4"/>
    </row>
    <row r="300" spans="3:3" x14ac:dyDescent="0.2">
      <c r="C300" s="4"/>
    </row>
    <row r="301" spans="3:3" x14ac:dyDescent="0.2">
      <c r="C301" s="4"/>
    </row>
    <row r="302" spans="3:3" x14ac:dyDescent="0.2">
      <c r="C302" s="4"/>
    </row>
    <row r="303" spans="3:3" x14ac:dyDescent="0.2">
      <c r="C303" s="4"/>
    </row>
    <row r="304" spans="3:3" x14ac:dyDescent="0.2">
      <c r="C304" s="4"/>
    </row>
    <row r="305" spans="3:3" x14ac:dyDescent="0.2">
      <c r="C305" s="4"/>
    </row>
    <row r="306" spans="3:3" x14ac:dyDescent="0.2">
      <c r="C306" s="4"/>
    </row>
    <row r="307" spans="3:3" x14ac:dyDescent="0.2">
      <c r="C307" s="4"/>
    </row>
    <row r="308" spans="3:3" x14ac:dyDescent="0.2">
      <c r="C308" s="4"/>
    </row>
    <row r="309" spans="3:3" x14ac:dyDescent="0.2">
      <c r="C309" s="4"/>
    </row>
    <row r="310" spans="3:3" x14ac:dyDescent="0.2">
      <c r="C310" s="4"/>
    </row>
    <row r="311" spans="3:3" x14ac:dyDescent="0.2">
      <c r="C311" s="4"/>
    </row>
    <row r="312" spans="3:3" x14ac:dyDescent="0.2">
      <c r="C312" s="4"/>
    </row>
    <row r="313" spans="3:3" x14ac:dyDescent="0.2">
      <c r="C313" s="4"/>
    </row>
    <row r="314" spans="3:3" x14ac:dyDescent="0.2">
      <c r="C314" s="4"/>
    </row>
    <row r="315" spans="3:3" x14ac:dyDescent="0.2">
      <c r="C315" s="4"/>
    </row>
    <row r="316" spans="3:3" x14ac:dyDescent="0.2">
      <c r="C316" s="4"/>
    </row>
    <row r="317" spans="3:3" x14ac:dyDescent="0.2">
      <c r="C317" s="4"/>
    </row>
    <row r="318" spans="3:3" x14ac:dyDescent="0.2">
      <c r="C318" s="4"/>
    </row>
    <row r="319" spans="3:3" x14ac:dyDescent="0.2">
      <c r="C319" s="4"/>
    </row>
    <row r="320" spans="3:3" x14ac:dyDescent="0.2">
      <c r="C320" s="4"/>
    </row>
    <row r="321" spans="3:3" x14ac:dyDescent="0.2">
      <c r="C321" s="4"/>
    </row>
    <row r="322" spans="3:3" x14ac:dyDescent="0.2">
      <c r="C322" s="4"/>
    </row>
    <row r="323" spans="3:3" x14ac:dyDescent="0.2">
      <c r="C323" s="4"/>
    </row>
    <row r="324" spans="3:3" x14ac:dyDescent="0.2">
      <c r="C324" s="4"/>
    </row>
    <row r="325" spans="3:3" x14ac:dyDescent="0.2">
      <c r="C325" s="4"/>
    </row>
    <row r="326" spans="3:3" x14ac:dyDescent="0.2">
      <c r="C326" s="4"/>
    </row>
    <row r="327" spans="3:3" x14ac:dyDescent="0.2">
      <c r="C327" s="4"/>
    </row>
    <row r="328" spans="3:3" x14ac:dyDescent="0.2">
      <c r="C328" s="4"/>
    </row>
    <row r="329" spans="3:3" x14ac:dyDescent="0.2">
      <c r="C329" s="4"/>
    </row>
    <row r="330" spans="3:3" x14ac:dyDescent="0.2">
      <c r="C330" s="4"/>
    </row>
    <row r="331" spans="3:3" x14ac:dyDescent="0.2">
      <c r="C331" s="4"/>
    </row>
    <row r="332" spans="3:3" x14ac:dyDescent="0.2">
      <c r="C332" s="4"/>
    </row>
    <row r="333" spans="3:3" x14ac:dyDescent="0.2">
      <c r="C333" s="4"/>
    </row>
    <row r="334" spans="3:3" x14ac:dyDescent="0.2">
      <c r="C334" s="4"/>
    </row>
    <row r="335" spans="3:3" x14ac:dyDescent="0.2">
      <c r="C335" s="4"/>
    </row>
    <row r="336" spans="3:3" x14ac:dyDescent="0.2">
      <c r="C336" s="4"/>
    </row>
    <row r="337" spans="3:3" x14ac:dyDescent="0.2">
      <c r="C337" s="4"/>
    </row>
    <row r="338" spans="3:3" x14ac:dyDescent="0.2">
      <c r="C338" s="4"/>
    </row>
    <row r="339" spans="3:3" x14ac:dyDescent="0.2">
      <c r="C339" s="4"/>
    </row>
    <row r="340" spans="3:3" x14ac:dyDescent="0.2">
      <c r="C340" s="4"/>
    </row>
    <row r="341" spans="3:3" x14ac:dyDescent="0.2">
      <c r="C341" s="4"/>
    </row>
    <row r="342" spans="3:3" x14ac:dyDescent="0.2">
      <c r="C342" s="4"/>
    </row>
    <row r="343" spans="3:3" x14ac:dyDescent="0.2">
      <c r="C343" s="4"/>
    </row>
    <row r="344" spans="3:3" x14ac:dyDescent="0.2">
      <c r="C344" s="4"/>
    </row>
    <row r="345" spans="3:3" x14ac:dyDescent="0.2">
      <c r="C345" s="4"/>
    </row>
    <row r="346" spans="3:3" x14ac:dyDescent="0.2">
      <c r="C346" s="4"/>
    </row>
    <row r="347" spans="3:3" x14ac:dyDescent="0.2">
      <c r="C347" s="4"/>
    </row>
    <row r="348" spans="3:3" x14ac:dyDescent="0.2">
      <c r="C348" s="4"/>
    </row>
    <row r="349" spans="3:3" x14ac:dyDescent="0.2">
      <c r="C349" s="4"/>
    </row>
    <row r="350" spans="3:3" x14ac:dyDescent="0.2">
      <c r="C350" s="4"/>
    </row>
    <row r="351" spans="3:3" x14ac:dyDescent="0.2">
      <c r="C351" s="4"/>
    </row>
    <row r="352" spans="3:3" x14ac:dyDescent="0.2">
      <c r="C352" s="4"/>
    </row>
    <row r="353" spans="3:3" x14ac:dyDescent="0.2">
      <c r="C353" s="4"/>
    </row>
    <row r="354" spans="3:3" x14ac:dyDescent="0.2">
      <c r="C354" s="4"/>
    </row>
    <row r="355" spans="3:3" x14ac:dyDescent="0.2">
      <c r="C355" s="4"/>
    </row>
    <row r="356" spans="3:3" x14ac:dyDescent="0.2">
      <c r="C356" s="4"/>
    </row>
    <row r="357" spans="3:3" x14ac:dyDescent="0.2">
      <c r="C357" s="4"/>
    </row>
    <row r="358" spans="3:3" x14ac:dyDescent="0.2">
      <c r="C358" s="4"/>
    </row>
    <row r="359" spans="3:3" x14ac:dyDescent="0.2">
      <c r="C359" s="4"/>
    </row>
    <row r="360" spans="3:3" x14ac:dyDescent="0.2">
      <c r="C360" s="4"/>
    </row>
    <row r="361" spans="3:3" x14ac:dyDescent="0.2">
      <c r="C361" s="4"/>
    </row>
    <row r="362" spans="3:3" x14ac:dyDescent="0.2">
      <c r="C362" s="4"/>
    </row>
    <row r="363" spans="3:3" x14ac:dyDescent="0.2">
      <c r="C363" s="4"/>
    </row>
    <row r="364" spans="3:3" x14ac:dyDescent="0.2">
      <c r="C364" s="4"/>
    </row>
    <row r="365" spans="3:3" x14ac:dyDescent="0.2">
      <c r="C365" s="4"/>
    </row>
    <row r="366" spans="3:3" x14ac:dyDescent="0.2">
      <c r="C366" s="4"/>
    </row>
    <row r="367" spans="3:3" x14ac:dyDescent="0.2">
      <c r="C367" s="4"/>
    </row>
    <row r="368" spans="3:3" x14ac:dyDescent="0.2">
      <c r="C368" s="4"/>
    </row>
    <row r="369" spans="3:3" x14ac:dyDescent="0.2">
      <c r="C369" s="4"/>
    </row>
  </sheetData>
  <sheetProtection algorithmName="SHA-512" hashValue="WV8CperaJA+KCmwe0aUD24AH2UwqhLklqXC6s5AK+QudQntFj5ZdsHIqpUnvCUnbwPLwPqRpgb5XLCGZ0sZlmA==" saltValue="ckymQtphpcjsup82Kdumqw==" spinCount="100000" sheet="1" objects="1" scenarios="1" formatCells="0"/>
  <pageMargins left="0.78740157499999996" right="0.78740157499999996" top="0.984251969" bottom="0.984251969" header="0.4921259845" footer="0.4921259845"/>
  <pageSetup paperSize="9" scale="72" orientation="landscape" r:id="rId1"/>
  <headerFooter alignWithMargins="0"/>
  <colBreaks count="1" manualBreakCount="1">
    <brk id="10" max="26" man="1"/>
  </col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5"/>
  </sheetPr>
  <dimension ref="A1:Z297"/>
  <sheetViews>
    <sheetView zoomScale="75" zoomScaleNormal="75" workbookViewId="0"/>
  </sheetViews>
  <sheetFormatPr defaultRowHeight="12.75" x14ac:dyDescent="0.2"/>
  <cols>
    <col min="1" max="1" width="3.140625" customWidth="1"/>
    <col min="2" max="2" width="17.42578125" customWidth="1"/>
    <col min="3" max="3" width="10.7109375" customWidth="1"/>
    <col min="4" max="4" width="15.28515625" customWidth="1"/>
    <col min="6" max="6" width="6.85546875" customWidth="1"/>
    <col min="7" max="7" width="35.140625" customWidth="1"/>
    <col min="8" max="8" width="29.140625" customWidth="1"/>
    <col min="9" max="9" width="16.85546875" customWidth="1"/>
    <col min="10" max="10" width="76.85546875" bestFit="1" customWidth="1"/>
  </cols>
  <sheetData>
    <row r="1" spans="1:26" ht="12.75" customHeight="1" x14ac:dyDescent="0.2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5"/>
      <c r="N1" s="5"/>
    </row>
    <row r="2" spans="1:26" ht="14.25" x14ac:dyDescent="0.2">
      <c r="A2" s="7"/>
      <c r="B2" s="50" t="s">
        <v>96</v>
      </c>
      <c r="C2" s="29"/>
      <c r="D2" s="29"/>
      <c r="E2" s="7"/>
      <c r="F2" s="58" t="s">
        <v>97</v>
      </c>
      <c r="G2" s="59"/>
      <c r="H2" s="60"/>
      <c r="I2" s="61"/>
      <c r="J2" s="7"/>
      <c r="K2" s="7"/>
      <c r="L2" s="7"/>
      <c r="M2" s="5"/>
      <c r="N2" s="5"/>
    </row>
    <row r="3" spans="1:26" ht="15" thickBot="1" x14ac:dyDescent="0.25">
      <c r="A3" s="7"/>
      <c r="B3" s="62"/>
      <c r="C3" s="63"/>
      <c r="D3" s="63"/>
      <c r="E3" s="9"/>
      <c r="F3" s="64"/>
      <c r="G3" s="65"/>
      <c r="H3" s="66"/>
      <c r="I3" s="31"/>
      <c r="J3" s="154"/>
      <c r="K3" s="7"/>
      <c r="L3" s="7"/>
      <c r="M3" s="5"/>
      <c r="N3" s="5"/>
    </row>
    <row r="4" spans="1:26" ht="6.75" customHeight="1" thickTop="1" thickBot="1" x14ac:dyDescent="0.25">
      <c r="A4" s="31"/>
      <c r="E4" s="7"/>
      <c r="F4" s="68"/>
      <c r="G4" s="69"/>
      <c r="H4" s="70"/>
      <c r="I4" s="155"/>
      <c r="J4" s="156"/>
      <c r="K4" s="7"/>
      <c r="L4" s="7"/>
      <c r="M4" s="5"/>
      <c r="N4" s="5"/>
    </row>
    <row r="5" spans="1:26" ht="15" thickTop="1" x14ac:dyDescent="0.2">
      <c r="A5" s="64"/>
      <c r="B5" s="51" t="s">
        <v>56</v>
      </c>
      <c r="C5" s="52" t="s">
        <v>55</v>
      </c>
      <c r="D5" s="53" t="s">
        <v>330</v>
      </c>
      <c r="E5" s="7"/>
      <c r="F5" s="54" t="s">
        <v>61</v>
      </c>
      <c r="G5" s="67" t="s">
        <v>62</v>
      </c>
      <c r="H5" s="67" t="s">
        <v>63</v>
      </c>
      <c r="I5" s="149" t="s">
        <v>64</v>
      </c>
      <c r="J5" s="151" t="s">
        <v>306</v>
      </c>
      <c r="K5" s="7"/>
      <c r="L5" s="7"/>
      <c r="M5" s="5"/>
      <c r="N5" s="5"/>
    </row>
    <row r="6" spans="1:26" ht="14.25" x14ac:dyDescent="0.2">
      <c r="A6" s="7"/>
      <c r="B6" s="24" t="s">
        <v>60</v>
      </c>
      <c r="C6" s="162">
        <v>22</v>
      </c>
      <c r="D6" s="163">
        <v>30</v>
      </c>
      <c r="E6" s="7"/>
      <c r="F6" s="102">
        <v>3</v>
      </c>
      <c r="G6" s="101" t="s">
        <v>257</v>
      </c>
      <c r="H6" s="105">
        <f>('2016-ÚČ'!J16+'2015-ÚČ'!J16+'2014-ÚČ'!J16)/3</f>
        <v>3</v>
      </c>
      <c r="I6" s="150" t="str">
        <f>IF(H6&lt;=6,$B$10,IF(H6&lt;=9,$B$9,IF(H6&lt;=14,$B$8,IF(H6&gt;22,$B$6,$B$7))))</f>
        <v>E - NE</v>
      </c>
      <c r="J6" s="152" t="s">
        <v>307</v>
      </c>
      <c r="K6" s="7"/>
      <c r="L6" s="7"/>
      <c r="M6" s="5"/>
      <c r="N6" s="5"/>
    </row>
    <row r="7" spans="1:26" ht="14.25" x14ac:dyDescent="0.2">
      <c r="A7" s="7"/>
      <c r="B7" s="24" t="s">
        <v>59</v>
      </c>
      <c r="C7" s="162">
        <v>14</v>
      </c>
      <c r="D7" s="163">
        <v>22</v>
      </c>
      <c r="E7" s="7"/>
      <c r="F7" s="102">
        <v>3</v>
      </c>
      <c r="G7" s="101" t="s">
        <v>167</v>
      </c>
      <c r="H7" s="22">
        <f>('2015-ÚČ'!J16+'2014-ÚČ'!J16+'2013-ÚČ'!J16)/3</f>
        <v>3</v>
      </c>
      <c r="I7" s="150" t="str">
        <f t="shared" ref="I7:I26" si="0">IF(H7&lt;=6,$B$10,IF(H7&lt;=9,$B$9,IF(H7&lt;=14,$B$8,IF(H7&gt;22,$B$6,$B$7))))</f>
        <v>E - NE</v>
      </c>
      <c r="J7" s="152" t="s">
        <v>308</v>
      </c>
      <c r="K7" s="7"/>
      <c r="L7" s="7"/>
      <c r="M7" s="5"/>
      <c r="N7" s="5"/>
    </row>
    <row r="8" spans="1:26" ht="14.25" x14ac:dyDescent="0.2">
      <c r="A8" s="7"/>
      <c r="B8" s="24" t="s">
        <v>58</v>
      </c>
      <c r="C8" s="162">
        <v>9</v>
      </c>
      <c r="D8" s="163">
        <v>14</v>
      </c>
      <c r="E8" s="7"/>
      <c r="F8" s="102">
        <v>3</v>
      </c>
      <c r="G8" s="101" t="s">
        <v>158</v>
      </c>
      <c r="H8" s="22">
        <f>('2014-ÚČ'!J16+'2013-ÚČ'!J16+'2012-ÚČ'!J16)/3</f>
        <v>3</v>
      </c>
      <c r="I8" s="150" t="str">
        <f t="shared" si="0"/>
        <v>E - NE</v>
      </c>
      <c r="J8" s="152" t="s">
        <v>309</v>
      </c>
      <c r="K8" s="7"/>
      <c r="L8" s="7"/>
      <c r="M8" s="5"/>
      <c r="N8" s="5"/>
      <c r="X8" s="6"/>
    </row>
    <row r="9" spans="1:26" ht="14.25" x14ac:dyDescent="0.2">
      <c r="A9" s="7"/>
      <c r="B9" s="54" t="s">
        <v>157</v>
      </c>
      <c r="C9" s="164">
        <v>6</v>
      </c>
      <c r="D9" s="165">
        <v>9</v>
      </c>
      <c r="E9" s="7"/>
      <c r="F9" s="102">
        <v>2</v>
      </c>
      <c r="G9" s="101" t="s">
        <v>259</v>
      </c>
      <c r="H9" s="22">
        <f>('2016-ÚČ'!J16+'2015-ÚČ'!J16)/2</f>
        <v>3</v>
      </c>
      <c r="I9" s="150" t="str">
        <f t="shared" si="0"/>
        <v>E - NE</v>
      </c>
      <c r="J9" s="152" t="s">
        <v>310</v>
      </c>
      <c r="K9" s="7"/>
      <c r="L9" s="7"/>
      <c r="M9" s="5"/>
      <c r="N9" s="5"/>
    </row>
    <row r="10" spans="1:26" ht="15" thickBot="1" x14ac:dyDescent="0.25">
      <c r="A10" s="7"/>
      <c r="B10" s="55" t="s">
        <v>57</v>
      </c>
      <c r="C10" s="166">
        <v>0</v>
      </c>
      <c r="D10" s="167">
        <v>6</v>
      </c>
      <c r="E10" s="7"/>
      <c r="F10" s="144">
        <v>2</v>
      </c>
      <c r="G10" s="101" t="s">
        <v>168</v>
      </c>
      <c r="H10" s="22">
        <f>('2015-ÚČ'!J16+'2014-ÚČ'!J16)/2</f>
        <v>3</v>
      </c>
      <c r="I10" s="150" t="str">
        <f t="shared" si="0"/>
        <v>E - NE</v>
      </c>
      <c r="J10" s="152" t="s">
        <v>311</v>
      </c>
      <c r="K10" s="7"/>
      <c r="L10" s="7"/>
      <c r="M10" s="5"/>
      <c r="N10" s="5"/>
    </row>
    <row r="11" spans="1:26" ht="15" thickTop="1" x14ac:dyDescent="0.2">
      <c r="A11" s="7"/>
      <c r="B11" s="31"/>
      <c r="C11" s="31"/>
      <c r="D11" s="157"/>
      <c r="E11" s="7"/>
      <c r="F11" s="102">
        <v>2</v>
      </c>
      <c r="G11" s="101" t="s">
        <v>169</v>
      </c>
      <c r="H11" s="22">
        <f>('2014-ÚČ'!J16+'2013-ÚČ'!J16)/2</f>
        <v>3</v>
      </c>
      <c r="I11" s="150" t="str">
        <f t="shared" si="0"/>
        <v>E - NE</v>
      </c>
      <c r="J11" s="152" t="s">
        <v>312</v>
      </c>
      <c r="K11" s="7"/>
      <c r="L11" s="7"/>
      <c r="M11" s="5"/>
      <c r="N11" s="5"/>
    </row>
    <row r="12" spans="1:26" ht="14.25" x14ac:dyDescent="0.2">
      <c r="A12" s="7"/>
      <c r="D12" s="6"/>
      <c r="E12" s="147"/>
      <c r="F12" s="141">
        <v>3</v>
      </c>
      <c r="G12" s="101" t="s">
        <v>260</v>
      </c>
      <c r="H12" s="22">
        <f>('2016-DE'!I16+'2015-DE'!I16+'2014-DE'!I16)/3</f>
        <v>6</v>
      </c>
      <c r="I12" s="150" t="str">
        <f t="shared" si="0"/>
        <v>E - NE</v>
      </c>
      <c r="J12" s="152" t="s">
        <v>313</v>
      </c>
      <c r="K12" s="7"/>
      <c r="L12" s="7"/>
      <c r="M12" s="5"/>
      <c r="N12" s="5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1:26" ht="14.25" x14ac:dyDescent="0.2">
      <c r="A13" s="140"/>
      <c r="B13" s="139"/>
      <c r="C13" s="142"/>
      <c r="D13" s="143"/>
      <c r="E13" s="147"/>
      <c r="F13" s="141">
        <v>3</v>
      </c>
      <c r="G13" s="101" t="s">
        <v>170</v>
      </c>
      <c r="H13" s="22">
        <f>('2015-DE'!I16+'2014-DE'!I16+'2013-DE'!I16)/3</f>
        <v>6</v>
      </c>
      <c r="I13" s="150" t="str">
        <f t="shared" si="0"/>
        <v>E - NE</v>
      </c>
      <c r="J13" s="152" t="s">
        <v>314</v>
      </c>
      <c r="K13" s="7"/>
      <c r="L13" s="7"/>
      <c r="M13" s="5"/>
      <c r="N13" s="5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ht="14.25" x14ac:dyDescent="0.2">
      <c r="A14" s="7"/>
      <c r="B14" s="7"/>
      <c r="C14" s="7"/>
      <c r="D14" s="7"/>
      <c r="E14" s="147"/>
      <c r="F14" s="141">
        <v>3</v>
      </c>
      <c r="G14" s="101" t="s">
        <v>159</v>
      </c>
      <c r="H14" s="22">
        <f>('2014-DE'!I16+'2013-DE'!I16+'2012-DE'!I16)/3</f>
        <v>6</v>
      </c>
      <c r="I14" s="150" t="str">
        <f t="shared" si="0"/>
        <v>E - NE</v>
      </c>
      <c r="J14" s="152" t="s">
        <v>315</v>
      </c>
      <c r="K14" s="7"/>
      <c r="L14" s="7"/>
      <c r="M14" s="5"/>
      <c r="N14" s="5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1:26" ht="14.25" x14ac:dyDescent="0.2">
      <c r="A15" s="7"/>
      <c r="B15" s="7"/>
      <c r="C15" s="7"/>
      <c r="D15" s="7"/>
      <c r="E15" s="7"/>
      <c r="F15" s="102">
        <v>2</v>
      </c>
      <c r="G15" s="101" t="s">
        <v>261</v>
      </c>
      <c r="H15" s="22">
        <f>('2016-DE'!I16+'2015-DE'!I16)/2</f>
        <v>6</v>
      </c>
      <c r="I15" s="150" t="str">
        <f t="shared" si="0"/>
        <v>E - NE</v>
      </c>
      <c r="J15" s="152" t="s">
        <v>316</v>
      </c>
      <c r="K15" s="7"/>
      <c r="L15" s="7"/>
      <c r="M15" s="5"/>
      <c r="N15" s="5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26" ht="14.25" x14ac:dyDescent="0.2">
      <c r="A16" s="7"/>
      <c r="B16" s="7"/>
      <c r="C16" s="7"/>
      <c r="D16" s="7"/>
      <c r="E16" s="7"/>
      <c r="F16" s="102">
        <v>2</v>
      </c>
      <c r="G16" s="101" t="s">
        <v>171</v>
      </c>
      <c r="H16" s="22">
        <f>('2015-DE'!I16+'2014-DE'!I16)/2</f>
        <v>6</v>
      </c>
      <c r="I16" s="150" t="str">
        <f t="shared" si="0"/>
        <v>E - NE</v>
      </c>
      <c r="J16" s="152" t="s">
        <v>317</v>
      </c>
      <c r="K16" s="7"/>
      <c r="L16" s="7"/>
      <c r="M16" s="5"/>
      <c r="N16" s="5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ht="14.25" x14ac:dyDescent="0.2">
      <c r="A17" s="7"/>
      <c r="B17" s="8"/>
      <c r="C17" s="8"/>
      <c r="D17" s="8"/>
      <c r="E17" s="7"/>
      <c r="F17" s="102">
        <v>2</v>
      </c>
      <c r="G17" s="101" t="s">
        <v>172</v>
      </c>
      <c r="H17" s="22">
        <f>('2014-DE'!I16+'2013-DE'!I16)/2</f>
        <v>6</v>
      </c>
      <c r="I17" s="150" t="str">
        <f t="shared" si="0"/>
        <v>E - NE</v>
      </c>
      <c r="J17" s="152" t="s">
        <v>318</v>
      </c>
      <c r="K17" s="7"/>
      <c r="L17" s="7"/>
      <c r="M17" s="5"/>
      <c r="N17" s="5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1:26" ht="14.25" x14ac:dyDescent="0.2">
      <c r="A18" s="7"/>
      <c r="B18" s="8"/>
      <c r="C18" s="8"/>
      <c r="D18" s="8"/>
      <c r="E18" s="7"/>
      <c r="F18" s="102">
        <v>3</v>
      </c>
      <c r="G18" s="101" t="s">
        <v>262</v>
      </c>
      <c r="H18" s="22">
        <f>('2016-ÚČ'!J16+'2015-ÚČ'!J16+'2014-DE'!I16)/3</f>
        <v>4</v>
      </c>
      <c r="I18" s="150" t="str">
        <f t="shared" si="0"/>
        <v>E - NE</v>
      </c>
      <c r="J18" s="152" t="s">
        <v>319</v>
      </c>
      <c r="K18" s="7"/>
      <c r="L18" s="7"/>
      <c r="M18" s="5"/>
      <c r="N18" s="5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1:26" ht="14.25" x14ac:dyDescent="0.2">
      <c r="A19" s="7"/>
      <c r="B19" s="7"/>
      <c r="C19" s="7"/>
      <c r="D19" s="7"/>
      <c r="E19" s="7"/>
      <c r="F19" s="102">
        <v>3</v>
      </c>
      <c r="G19" s="101" t="s">
        <v>173</v>
      </c>
      <c r="H19" s="22">
        <f>('2015-ÚČ'!J16+'2014-ÚČ'!J16+'2013-DE'!I16)/3</f>
        <v>4</v>
      </c>
      <c r="I19" s="150" t="str">
        <f t="shared" si="0"/>
        <v>E - NE</v>
      </c>
      <c r="J19" s="152" t="s">
        <v>320</v>
      </c>
      <c r="K19" s="7"/>
      <c r="L19" s="7"/>
      <c r="M19" s="5"/>
      <c r="N19" s="5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1:26" ht="14.25" x14ac:dyDescent="0.2">
      <c r="A20" s="7"/>
      <c r="B20" s="7"/>
      <c r="C20" s="7"/>
      <c r="D20" s="7"/>
      <c r="E20" s="7"/>
      <c r="F20" s="102">
        <v>3</v>
      </c>
      <c r="G20" s="101" t="s">
        <v>160</v>
      </c>
      <c r="H20" s="22">
        <f>('2014-ÚČ'!J16+'2013-ÚČ'!J16+'2012-DE'!I16)/3</f>
        <v>4</v>
      </c>
      <c r="I20" s="150" t="str">
        <f t="shared" si="0"/>
        <v>E - NE</v>
      </c>
      <c r="J20" s="152" t="s">
        <v>321</v>
      </c>
      <c r="K20" s="7"/>
      <c r="L20" s="7"/>
      <c r="M20" s="5"/>
      <c r="N20" s="5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1:26" ht="14.25" x14ac:dyDescent="0.2">
      <c r="A21" s="7"/>
      <c r="B21" s="7"/>
      <c r="C21" s="7"/>
      <c r="D21" s="7"/>
      <c r="E21" s="7"/>
      <c r="F21" s="102">
        <v>3</v>
      </c>
      <c r="G21" s="101" t="s">
        <v>263</v>
      </c>
      <c r="H21" s="22">
        <f>('2016-ÚČ'!J16+'2015-DE'!I16+'2014-DE'!I16)/3</f>
        <v>5</v>
      </c>
      <c r="I21" s="150" t="str">
        <f t="shared" si="0"/>
        <v>E - NE</v>
      </c>
      <c r="J21" s="152" t="s">
        <v>322</v>
      </c>
      <c r="K21" s="7"/>
      <c r="L21" s="7"/>
      <c r="M21" s="5"/>
      <c r="N21" s="5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1:26" ht="14.25" x14ac:dyDescent="0.2">
      <c r="A22" s="7"/>
      <c r="B22" s="7"/>
      <c r="C22" s="7"/>
      <c r="D22" s="7"/>
      <c r="E22" s="7"/>
      <c r="F22" s="102">
        <v>3</v>
      </c>
      <c r="G22" s="101" t="s">
        <v>174</v>
      </c>
      <c r="H22" s="22">
        <f>('2015-ÚČ'!J16+'2014-DE'!I16+'2013-DE'!I16)/3</f>
        <v>5</v>
      </c>
      <c r="I22" s="150" t="str">
        <f t="shared" si="0"/>
        <v>E - NE</v>
      </c>
      <c r="J22" s="152" t="s">
        <v>323</v>
      </c>
      <c r="K22" s="7"/>
      <c r="L22" s="7"/>
      <c r="M22" s="5"/>
      <c r="N22" s="5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1:26" ht="14.25" x14ac:dyDescent="0.2">
      <c r="A23" s="7"/>
      <c r="B23" s="7"/>
      <c r="C23" s="7"/>
      <c r="D23" s="7"/>
      <c r="E23" s="7"/>
      <c r="F23" s="102">
        <v>3</v>
      </c>
      <c r="G23" s="101" t="s">
        <v>161</v>
      </c>
      <c r="H23" s="22">
        <f>('2014-ÚČ'!J16+'2013-DE'!I16+'2012-DE'!I16)/3</f>
        <v>5</v>
      </c>
      <c r="I23" s="150" t="str">
        <f t="shared" si="0"/>
        <v>E - NE</v>
      </c>
      <c r="J23" s="152" t="s">
        <v>324</v>
      </c>
      <c r="K23" s="7"/>
      <c r="L23" s="7"/>
      <c r="M23" s="5"/>
      <c r="N23" s="5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1:26" ht="14.25" x14ac:dyDescent="0.2">
      <c r="A24" s="7"/>
      <c r="B24" s="7"/>
      <c r="C24" s="7"/>
      <c r="D24" s="7"/>
      <c r="E24" s="7"/>
      <c r="F24" s="102">
        <v>2</v>
      </c>
      <c r="G24" s="101" t="s">
        <v>258</v>
      </c>
      <c r="H24" s="22">
        <f>('2016-ÚČ'!J16+'2015-DE'!I16)/2</f>
        <v>4.5</v>
      </c>
      <c r="I24" s="150" t="str">
        <f t="shared" si="0"/>
        <v>E - NE</v>
      </c>
      <c r="J24" s="152" t="s">
        <v>325</v>
      </c>
      <c r="K24" s="7"/>
      <c r="L24" s="7"/>
      <c r="M24" s="5"/>
      <c r="N24" s="5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1:26" ht="14.25" x14ac:dyDescent="0.2">
      <c r="A25" s="7"/>
      <c r="B25" s="7"/>
      <c r="C25" s="7"/>
      <c r="D25" s="7"/>
      <c r="E25" s="7"/>
      <c r="F25" s="102">
        <v>2</v>
      </c>
      <c r="G25" s="101" t="s">
        <v>175</v>
      </c>
      <c r="H25" s="22">
        <f>('2015-ÚČ'!J16+'2014-DE'!I16)/2</f>
        <v>4.5</v>
      </c>
      <c r="I25" s="150" t="str">
        <f t="shared" si="0"/>
        <v>E - NE</v>
      </c>
      <c r="J25" s="152" t="s">
        <v>326</v>
      </c>
      <c r="K25" s="7"/>
      <c r="L25" s="7"/>
      <c r="M25" s="5"/>
      <c r="N25" s="5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ht="15" thickBot="1" x14ac:dyDescent="0.25">
      <c r="A26" s="7"/>
      <c r="B26" s="7"/>
      <c r="C26" s="7"/>
      <c r="D26" s="7"/>
      <c r="E26" s="7"/>
      <c r="F26" s="145">
        <v>2</v>
      </c>
      <c r="G26" s="146" t="s">
        <v>162</v>
      </c>
      <c r="H26" s="57">
        <f>('2014-ÚČ'!J16+'2013-DE'!I16)/2</f>
        <v>4.5</v>
      </c>
      <c r="I26" s="168" t="str">
        <f t="shared" si="0"/>
        <v>E - NE</v>
      </c>
      <c r="J26" s="153" t="s">
        <v>327</v>
      </c>
      <c r="K26" s="7"/>
      <c r="L26" s="7"/>
      <c r="M26" s="5"/>
      <c r="N26" s="5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6" ht="15" thickTop="1" x14ac:dyDescent="0.2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5"/>
      <c r="N27" s="5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26" ht="14.25" x14ac:dyDescent="0.2">
      <c r="A28" s="7"/>
      <c r="B28" s="7"/>
      <c r="C28" s="7"/>
      <c r="D28" s="7"/>
      <c r="E28" s="9"/>
      <c r="F28" s="7"/>
      <c r="G28" s="7"/>
      <c r="H28" s="7"/>
      <c r="I28" s="7"/>
      <c r="J28" s="7"/>
      <c r="K28" s="7"/>
      <c r="L28" s="7"/>
      <c r="M28" s="5"/>
      <c r="N28" s="5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1:26" ht="14.25" x14ac:dyDescent="0.2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5"/>
      <c r="N29" s="5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spans="1:26" ht="14.25" x14ac:dyDescent="0.2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5"/>
      <c r="N30" s="5"/>
    </row>
    <row r="31" spans="1:26" ht="14.25" x14ac:dyDescent="0.2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5"/>
      <c r="N31" s="5"/>
    </row>
    <row r="32" spans="1:26" ht="14.25" x14ac:dyDescent="0.2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5"/>
      <c r="N32" s="5"/>
    </row>
    <row r="33" spans="1:14" ht="14.25" x14ac:dyDescent="0.2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5"/>
      <c r="N33" s="5"/>
    </row>
    <row r="34" spans="1:14" ht="14.25" x14ac:dyDescent="0.2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5"/>
      <c r="N34" s="5"/>
    </row>
    <row r="35" spans="1:14" ht="14.25" x14ac:dyDescent="0.2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5"/>
      <c r="N35" s="5"/>
    </row>
    <row r="36" spans="1:14" ht="14.25" x14ac:dyDescent="0.2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</row>
    <row r="37" spans="1:14" ht="14.25" x14ac:dyDescent="0.2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</row>
    <row r="38" spans="1:14" ht="14.25" x14ac:dyDescent="0.2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</row>
    <row r="39" spans="1:14" ht="14.25" x14ac:dyDescent="0.2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  <row r="40" spans="1:14" ht="14.25" x14ac:dyDescent="0.2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</row>
    <row r="41" spans="1:14" ht="14.25" x14ac:dyDescent="0.2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</row>
    <row r="42" spans="1:14" ht="14.25" x14ac:dyDescent="0.2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</row>
    <row r="43" spans="1:14" ht="14.25" x14ac:dyDescent="0.2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</row>
    <row r="44" spans="1:14" ht="14.25" x14ac:dyDescent="0.2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</row>
    <row r="45" spans="1:14" ht="14.25" x14ac:dyDescent="0.2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</row>
    <row r="46" spans="1:14" ht="14.25" x14ac:dyDescent="0.2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</row>
    <row r="47" spans="1:14" ht="14.25" x14ac:dyDescent="0.2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</row>
    <row r="48" spans="1:14" ht="14.25" x14ac:dyDescent="0.2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</row>
    <row r="49" spans="1:14" ht="14.25" x14ac:dyDescent="0.2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</row>
    <row r="50" spans="1:14" ht="14.25" x14ac:dyDescent="0.2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</row>
    <row r="51" spans="1:14" ht="14.25" x14ac:dyDescent="0.2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</row>
    <row r="52" spans="1:14" ht="14.25" x14ac:dyDescent="0.2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</row>
    <row r="53" spans="1:14" ht="14.25" x14ac:dyDescent="0.2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</row>
    <row r="54" spans="1:14" ht="14.25" x14ac:dyDescent="0.2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</row>
    <row r="55" spans="1:14" ht="14.25" x14ac:dyDescent="0.2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</row>
    <row r="56" spans="1:14" ht="14.25" x14ac:dyDescent="0.2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</row>
    <row r="57" spans="1:14" ht="14.25" x14ac:dyDescent="0.2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</row>
    <row r="58" spans="1:14" ht="14.25" x14ac:dyDescent="0.2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</row>
    <row r="59" spans="1:14" ht="14.25" x14ac:dyDescent="0.2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</row>
    <row r="60" spans="1:14" ht="14.25" x14ac:dyDescent="0.2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</row>
    <row r="61" spans="1:14" ht="14.25" x14ac:dyDescent="0.2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</row>
    <row r="62" spans="1:14" ht="14.25" x14ac:dyDescent="0.2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</row>
    <row r="63" spans="1:14" ht="14.25" x14ac:dyDescent="0.2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</row>
    <row r="64" spans="1:14" ht="14.25" x14ac:dyDescent="0.2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</row>
    <row r="65" spans="1:14" ht="14.25" x14ac:dyDescent="0.2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</row>
    <row r="66" spans="1:14" ht="14.25" x14ac:dyDescent="0.2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</row>
    <row r="67" spans="1:14" ht="14.25" x14ac:dyDescent="0.2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</row>
    <row r="68" spans="1:14" ht="14.25" x14ac:dyDescent="0.2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</row>
    <row r="69" spans="1:14" ht="14.25" x14ac:dyDescent="0.2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</row>
    <row r="70" spans="1:14" ht="14.25" x14ac:dyDescent="0.2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</row>
    <row r="71" spans="1:14" ht="14.25" x14ac:dyDescent="0.2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</row>
    <row r="72" spans="1:14" ht="14.25" x14ac:dyDescent="0.2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</row>
    <row r="73" spans="1:14" ht="14.25" x14ac:dyDescent="0.2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</row>
    <row r="74" spans="1:14" ht="14.25" x14ac:dyDescent="0.2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</row>
    <row r="75" spans="1:14" ht="14.25" x14ac:dyDescent="0.2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</row>
    <row r="76" spans="1:14" ht="14.25" x14ac:dyDescent="0.2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</row>
    <row r="77" spans="1:14" ht="14.25" x14ac:dyDescent="0.2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</row>
    <row r="78" spans="1:14" ht="14.25" x14ac:dyDescent="0.2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</row>
    <row r="79" spans="1:14" ht="14.25" x14ac:dyDescent="0.2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</row>
    <row r="80" spans="1:14" ht="14.25" x14ac:dyDescent="0.2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</row>
    <row r="81" spans="1:14" ht="14.25" x14ac:dyDescent="0.2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</row>
    <row r="82" spans="1:14" ht="14.25" x14ac:dyDescent="0.2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</row>
    <row r="83" spans="1:14" ht="14.25" x14ac:dyDescent="0.2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</row>
    <row r="84" spans="1:14" ht="14.25" x14ac:dyDescent="0.2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</row>
    <row r="85" spans="1:14" ht="14.25" x14ac:dyDescent="0.2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</row>
    <row r="86" spans="1:14" ht="14.25" x14ac:dyDescent="0.2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</row>
    <row r="87" spans="1:14" ht="14.25" x14ac:dyDescent="0.2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</row>
    <row r="88" spans="1:14" ht="14.25" x14ac:dyDescent="0.2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</row>
    <row r="89" spans="1:14" ht="14.25" x14ac:dyDescent="0.2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</row>
    <row r="90" spans="1:14" ht="14.25" x14ac:dyDescent="0.2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</row>
    <row r="91" spans="1:14" ht="14.25" x14ac:dyDescent="0.2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</row>
    <row r="92" spans="1:14" ht="14.25" x14ac:dyDescent="0.2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</row>
    <row r="93" spans="1:14" ht="14.25" x14ac:dyDescent="0.2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</row>
    <row r="94" spans="1:14" ht="14.25" x14ac:dyDescent="0.2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</row>
    <row r="95" spans="1:14" ht="14.25" x14ac:dyDescent="0.2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</row>
    <row r="96" spans="1:14" ht="14.25" x14ac:dyDescent="0.2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</row>
    <row r="97" spans="1:14" ht="14.25" x14ac:dyDescent="0.2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</row>
    <row r="98" spans="1:14" ht="14.25" x14ac:dyDescent="0.2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</row>
    <row r="99" spans="1:14" ht="14.25" x14ac:dyDescent="0.2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</row>
    <row r="100" spans="1:14" ht="14.25" x14ac:dyDescent="0.2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</row>
    <row r="101" spans="1:14" ht="14.25" x14ac:dyDescent="0.2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</row>
    <row r="102" spans="1:14" ht="14.25" x14ac:dyDescent="0.2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</row>
    <row r="103" spans="1:14" ht="14.25" x14ac:dyDescent="0.2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</row>
    <row r="104" spans="1:14" ht="14.25" x14ac:dyDescent="0.2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</row>
    <row r="105" spans="1:14" ht="14.25" x14ac:dyDescent="0.2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</row>
    <row r="106" spans="1:14" ht="14.25" x14ac:dyDescent="0.2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</row>
    <row r="107" spans="1:14" ht="14.25" x14ac:dyDescent="0.2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</row>
    <row r="108" spans="1:14" ht="14.25" x14ac:dyDescent="0.2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</row>
    <row r="109" spans="1:14" ht="14.25" x14ac:dyDescent="0.2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</row>
    <row r="110" spans="1:14" ht="14.25" x14ac:dyDescent="0.2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</row>
    <row r="111" spans="1:14" ht="14.25" x14ac:dyDescent="0.2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</row>
    <row r="112" spans="1:14" ht="14.25" x14ac:dyDescent="0.2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</row>
    <row r="113" spans="1:14" ht="14.25" x14ac:dyDescent="0.2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</row>
    <row r="114" spans="1:14" ht="14.25" x14ac:dyDescent="0.2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</row>
    <row r="115" spans="1:14" ht="14.25" x14ac:dyDescent="0.2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</row>
    <row r="116" spans="1:14" ht="14.25" x14ac:dyDescent="0.2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</row>
    <row r="117" spans="1:14" ht="14.25" x14ac:dyDescent="0.2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</row>
    <row r="118" spans="1:14" ht="14.25" x14ac:dyDescent="0.2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</row>
    <row r="119" spans="1:14" ht="14.25" x14ac:dyDescent="0.2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</row>
    <row r="120" spans="1:14" ht="14.25" x14ac:dyDescent="0.2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</row>
    <row r="121" spans="1:14" ht="14.25" x14ac:dyDescent="0.2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</row>
    <row r="122" spans="1:14" ht="14.25" x14ac:dyDescent="0.2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</row>
    <row r="123" spans="1:14" ht="14.25" x14ac:dyDescent="0.2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</row>
    <row r="124" spans="1:14" ht="14.25" x14ac:dyDescent="0.2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</row>
    <row r="125" spans="1:14" ht="14.25" x14ac:dyDescent="0.2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</row>
    <row r="126" spans="1:14" ht="14.25" x14ac:dyDescent="0.2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</row>
    <row r="127" spans="1:14" ht="14.25" x14ac:dyDescent="0.2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</row>
    <row r="128" spans="1:14" ht="14.25" x14ac:dyDescent="0.2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</row>
    <row r="129" spans="1:14" ht="14.25" x14ac:dyDescent="0.2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</row>
    <row r="130" spans="1:14" ht="14.25" x14ac:dyDescent="0.2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</row>
    <row r="131" spans="1:14" ht="14.25" x14ac:dyDescent="0.2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</row>
    <row r="132" spans="1:14" ht="14.25" x14ac:dyDescent="0.2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</row>
    <row r="133" spans="1:14" ht="14.25" x14ac:dyDescent="0.2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</row>
    <row r="134" spans="1:14" ht="14.25" x14ac:dyDescent="0.2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</row>
    <row r="135" spans="1:14" ht="14.25" x14ac:dyDescent="0.2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</row>
    <row r="136" spans="1:14" ht="14.25" x14ac:dyDescent="0.2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</row>
    <row r="137" spans="1:14" ht="14.25" x14ac:dyDescent="0.2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</row>
    <row r="138" spans="1:14" ht="14.25" x14ac:dyDescent="0.2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</row>
    <row r="139" spans="1:14" ht="14.25" x14ac:dyDescent="0.2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</row>
    <row r="140" spans="1:14" ht="14.25" x14ac:dyDescent="0.2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</row>
    <row r="141" spans="1:14" ht="14.25" x14ac:dyDescent="0.2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</row>
    <row r="142" spans="1:14" ht="14.25" x14ac:dyDescent="0.2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</row>
    <row r="143" spans="1:14" ht="14.25" x14ac:dyDescent="0.2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</row>
    <row r="144" spans="1:14" ht="14.25" x14ac:dyDescent="0.2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</row>
    <row r="145" spans="1:14" ht="14.25" x14ac:dyDescent="0.2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</row>
    <row r="146" spans="1:14" ht="14.25" x14ac:dyDescent="0.2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</row>
    <row r="147" spans="1:14" ht="14.25" x14ac:dyDescent="0.2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</row>
    <row r="148" spans="1:14" ht="14.25" x14ac:dyDescent="0.2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</row>
    <row r="149" spans="1:14" ht="14.25" x14ac:dyDescent="0.2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</row>
    <row r="150" spans="1:14" ht="14.25" x14ac:dyDescent="0.2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</row>
    <row r="151" spans="1:14" ht="14.25" x14ac:dyDescent="0.2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</row>
    <row r="152" spans="1:14" ht="14.25" x14ac:dyDescent="0.2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</row>
    <row r="153" spans="1:14" ht="14.25" x14ac:dyDescent="0.2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</row>
    <row r="154" spans="1:14" ht="14.25" x14ac:dyDescent="0.2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</row>
    <row r="155" spans="1:14" ht="14.25" x14ac:dyDescent="0.2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</row>
    <row r="156" spans="1:14" ht="14.25" x14ac:dyDescent="0.2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</row>
    <row r="157" spans="1:14" ht="14.25" x14ac:dyDescent="0.2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</row>
    <row r="158" spans="1:14" ht="14.25" x14ac:dyDescent="0.2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</row>
    <row r="159" spans="1:14" ht="14.25" x14ac:dyDescent="0.2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</row>
    <row r="160" spans="1:14" ht="14.25" x14ac:dyDescent="0.2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</row>
    <row r="161" spans="1:14" ht="14.25" x14ac:dyDescent="0.2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</row>
    <row r="162" spans="1:14" ht="14.25" x14ac:dyDescent="0.2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</row>
    <row r="163" spans="1:14" ht="14.25" x14ac:dyDescent="0.2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</row>
    <row r="164" spans="1:14" ht="14.25" x14ac:dyDescent="0.2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</row>
    <row r="165" spans="1:14" ht="14.25" x14ac:dyDescent="0.2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</row>
    <row r="166" spans="1:14" ht="14.25" x14ac:dyDescent="0.2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</row>
    <row r="167" spans="1:14" ht="14.25" x14ac:dyDescent="0.2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</row>
    <row r="168" spans="1:14" ht="14.25" x14ac:dyDescent="0.2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</row>
    <row r="169" spans="1:14" ht="14.25" x14ac:dyDescent="0.2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</row>
    <row r="170" spans="1:14" ht="14.25" x14ac:dyDescent="0.2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</row>
    <row r="171" spans="1:14" ht="14.25" x14ac:dyDescent="0.2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</row>
    <row r="172" spans="1:14" ht="14.25" x14ac:dyDescent="0.2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</row>
    <row r="173" spans="1:14" ht="14.25" x14ac:dyDescent="0.2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</row>
    <row r="174" spans="1:14" ht="14.25" x14ac:dyDescent="0.2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</row>
    <row r="175" spans="1:14" ht="14.25" x14ac:dyDescent="0.2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</row>
    <row r="176" spans="1:14" ht="14.25" x14ac:dyDescent="0.2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</row>
    <row r="177" spans="1:14" ht="14.25" x14ac:dyDescent="0.2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</row>
    <row r="178" spans="1:14" ht="14.25" x14ac:dyDescent="0.2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</row>
    <row r="179" spans="1:14" ht="14.25" x14ac:dyDescent="0.2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</row>
    <row r="180" spans="1:14" ht="14.25" x14ac:dyDescent="0.2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</row>
    <row r="181" spans="1:14" ht="14.25" x14ac:dyDescent="0.2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</row>
    <row r="182" spans="1:14" ht="14.25" x14ac:dyDescent="0.2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</row>
    <row r="183" spans="1:14" ht="14.25" x14ac:dyDescent="0.2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</row>
    <row r="184" spans="1:14" ht="14.25" x14ac:dyDescent="0.2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</row>
    <row r="185" spans="1:14" ht="14.25" x14ac:dyDescent="0.2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</row>
    <row r="186" spans="1:14" ht="14.25" x14ac:dyDescent="0.2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</row>
    <row r="187" spans="1:14" ht="14.25" x14ac:dyDescent="0.2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</row>
    <row r="188" spans="1:14" ht="14.25" x14ac:dyDescent="0.2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</row>
    <row r="189" spans="1:14" ht="14.25" x14ac:dyDescent="0.2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</row>
    <row r="190" spans="1:14" ht="14.25" x14ac:dyDescent="0.2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</row>
    <row r="191" spans="1:14" ht="14.25" x14ac:dyDescent="0.2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</row>
    <row r="192" spans="1:14" ht="14.25" x14ac:dyDescent="0.2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</row>
    <row r="193" spans="1:14" ht="14.25" x14ac:dyDescent="0.2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</row>
    <row r="194" spans="1:14" ht="14.25" x14ac:dyDescent="0.2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</row>
    <row r="195" spans="1:14" ht="14.25" x14ac:dyDescent="0.2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</row>
    <row r="196" spans="1:14" ht="14.25" x14ac:dyDescent="0.2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</row>
    <row r="197" spans="1:14" ht="14.25" x14ac:dyDescent="0.2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</row>
    <row r="198" spans="1:14" ht="14.25" x14ac:dyDescent="0.2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</row>
    <row r="199" spans="1:14" ht="14.25" x14ac:dyDescent="0.2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</row>
    <row r="200" spans="1:14" ht="14.25" x14ac:dyDescent="0.2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</row>
    <row r="201" spans="1:14" ht="14.25" x14ac:dyDescent="0.2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</row>
    <row r="202" spans="1:14" ht="14.25" x14ac:dyDescent="0.2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</row>
    <row r="203" spans="1:14" ht="14.25" x14ac:dyDescent="0.2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</row>
    <row r="204" spans="1:14" ht="14.25" x14ac:dyDescent="0.2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</row>
    <row r="205" spans="1:14" ht="14.25" x14ac:dyDescent="0.2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</row>
    <row r="206" spans="1:14" ht="14.25" x14ac:dyDescent="0.2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</row>
    <row r="207" spans="1:14" ht="14.25" x14ac:dyDescent="0.2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</row>
    <row r="208" spans="1:14" ht="14.25" x14ac:dyDescent="0.2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</row>
    <row r="209" spans="1:14" ht="14.25" x14ac:dyDescent="0.2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</row>
    <row r="210" spans="1:14" ht="14.25" x14ac:dyDescent="0.2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</row>
    <row r="211" spans="1:14" ht="14.25" x14ac:dyDescent="0.2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</row>
    <row r="212" spans="1:14" ht="14.25" x14ac:dyDescent="0.2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</row>
    <row r="213" spans="1:14" ht="14.25" x14ac:dyDescent="0.2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</row>
    <row r="214" spans="1:14" ht="14.25" x14ac:dyDescent="0.2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</row>
    <row r="215" spans="1:14" ht="14.25" x14ac:dyDescent="0.2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</row>
    <row r="216" spans="1:14" ht="14.25" x14ac:dyDescent="0.2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</row>
    <row r="217" spans="1:14" ht="14.25" x14ac:dyDescent="0.2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</row>
    <row r="218" spans="1:14" ht="14.25" x14ac:dyDescent="0.2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</row>
    <row r="219" spans="1:14" ht="14.25" x14ac:dyDescent="0.2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</row>
    <row r="220" spans="1:14" ht="14.25" x14ac:dyDescent="0.2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</row>
    <row r="221" spans="1:14" ht="14.25" x14ac:dyDescent="0.2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</row>
    <row r="222" spans="1:14" ht="14.25" x14ac:dyDescent="0.2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</row>
    <row r="223" spans="1:14" ht="14.25" x14ac:dyDescent="0.2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</row>
    <row r="224" spans="1:14" ht="14.25" x14ac:dyDescent="0.2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</row>
    <row r="225" spans="1:14" ht="14.25" x14ac:dyDescent="0.2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</row>
    <row r="226" spans="1:14" ht="14.25" x14ac:dyDescent="0.2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</row>
    <row r="227" spans="1:14" ht="14.25" x14ac:dyDescent="0.2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</row>
    <row r="228" spans="1:14" ht="14.25" x14ac:dyDescent="0.2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</row>
    <row r="229" spans="1:14" ht="14.25" x14ac:dyDescent="0.2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</row>
    <row r="230" spans="1:14" ht="14.25" x14ac:dyDescent="0.2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</row>
    <row r="231" spans="1:14" ht="14.25" x14ac:dyDescent="0.2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</row>
    <row r="232" spans="1:14" ht="14.25" x14ac:dyDescent="0.2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</row>
    <row r="233" spans="1:14" ht="14.25" x14ac:dyDescent="0.2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</row>
    <row r="234" spans="1:14" ht="14.25" x14ac:dyDescent="0.2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</row>
    <row r="235" spans="1:14" ht="14.25" x14ac:dyDescent="0.2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</row>
    <row r="236" spans="1:14" ht="14.25" x14ac:dyDescent="0.2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</row>
    <row r="237" spans="1:14" ht="14.25" x14ac:dyDescent="0.2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</row>
    <row r="238" spans="1:14" ht="14.25" x14ac:dyDescent="0.2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</row>
    <row r="239" spans="1:14" ht="14.25" x14ac:dyDescent="0.2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</row>
    <row r="240" spans="1:14" ht="14.25" x14ac:dyDescent="0.2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</row>
    <row r="241" spans="1:14" ht="14.25" x14ac:dyDescent="0.2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</row>
    <row r="242" spans="1:14" ht="14.25" x14ac:dyDescent="0.2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</row>
    <row r="243" spans="1:14" ht="14.25" x14ac:dyDescent="0.2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</row>
    <row r="244" spans="1:14" ht="14.25" x14ac:dyDescent="0.2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</row>
    <row r="245" spans="1:14" ht="14.25" x14ac:dyDescent="0.2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</row>
    <row r="246" spans="1:14" ht="14.25" x14ac:dyDescent="0.2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</row>
    <row r="247" spans="1:14" ht="14.25" x14ac:dyDescent="0.2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</row>
    <row r="248" spans="1:14" ht="14.25" x14ac:dyDescent="0.2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</row>
    <row r="249" spans="1:14" ht="14.25" x14ac:dyDescent="0.2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</row>
    <row r="250" spans="1:14" ht="14.25" x14ac:dyDescent="0.2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</row>
    <row r="251" spans="1:14" ht="14.25" x14ac:dyDescent="0.2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</row>
    <row r="252" spans="1:14" ht="14.25" x14ac:dyDescent="0.2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</row>
    <row r="253" spans="1:14" ht="14.25" x14ac:dyDescent="0.2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</row>
    <row r="254" spans="1:14" ht="14.25" x14ac:dyDescent="0.2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</row>
    <row r="255" spans="1:14" ht="14.25" x14ac:dyDescent="0.2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</row>
    <row r="256" spans="1:14" ht="14.25" x14ac:dyDescent="0.2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</row>
    <row r="257" spans="1:14" ht="14.25" x14ac:dyDescent="0.2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</row>
    <row r="258" spans="1:14" ht="14.25" x14ac:dyDescent="0.2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</row>
    <row r="259" spans="1:14" ht="14.25" x14ac:dyDescent="0.2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</row>
    <row r="260" spans="1:14" ht="14.25" x14ac:dyDescent="0.2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</row>
    <row r="261" spans="1:14" ht="14.25" x14ac:dyDescent="0.2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</row>
    <row r="262" spans="1:14" ht="14.25" x14ac:dyDescent="0.2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</row>
    <row r="263" spans="1:14" ht="14.25" x14ac:dyDescent="0.2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</row>
    <row r="264" spans="1:14" ht="14.25" x14ac:dyDescent="0.2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</row>
    <row r="265" spans="1:14" ht="14.25" x14ac:dyDescent="0.2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</row>
    <row r="266" spans="1:14" ht="14.25" x14ac:dyDescent="0.2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</row>
    <row r="267" spans="1:14" ht="14.25" x14ac:dyDescent="0.2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</row>
    <row r="268" spans="1:14" ht="14.25" x14ac:dyDescent="0.2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</row>
    <row r="269" spans="1:14" ht="14.25" x14ac:dyDescent="0.2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</row>
    <row r="270" spans="1:14" ht="14.25" x14ac:dyDescent="0.2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</row>
    <row r="271" spans="1:14" ht="14.25" x14ac:dyDescent="0.2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</row>
    <row r="272" spans="1:14" ht="14.25" x14ac:dyDescent="0.2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</row>
    <row r="273" spans="1:14" ht="14.25" x14ac:dyDescent="0.2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</row>
    <row r="274" spans="1:14" ht="14.25" x14ac:dyDescent="0.2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</row>
    <row r="275" spans="1:14" ht="14.25" x14ac:dyDescent="0.2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</row>
    <row r="276" spans="1:14" ht="14.25" x14ac:dyDescent="0.2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</row>
    <row r="277" spans="1:14" ht="14.25" x14ac:dyDescent="0.2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</row>
    <row r="278" spans="1:14" ht="14.25" x14ac:dyDescent="0.2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</row>
    <row r="279" spans="1:14" ht="14.25" x14ac:dyDescent="0.2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</row>
    <row r="280" spans="1:14" ht="14.25" x14ac:dyDescent="0.2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</row>
    <row r="281" spans="1:14" ht="14.25" x14ac:dyDescent="0.2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</row>
    <row r="282" spans="1:14" ht="14.25" x14ac:dyDescent="0.2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</row>
    <row r="283" spans="1:14" ht="14.25" x14ac:dyDescent="0.2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</row>
    <row r="284" spans="1:14" ht="14.25" x14ac:dyDescent="0.2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</row>
    <row r="285" spans="1:14" ht="14.25" x14ac:dyDescent="0.2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</row>
    <row r="286" spans="1:14" ht="14.25" x14ac:dyDescent="0.2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</row>
    <row r="287" spans="1:14" ht="14.25" x14ac:dyDescent="0.2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</row>
    <row r="288" spans="1:14" ht="14.25" x14ac:dyDescent="0.2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</row>
    <row r="289" spans="1:14" ht="14.25" x14ac:dyDescent="0.2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</row>
    <row r="290" spans="1:14" ht="14.25" x14ac:dyDescent="0.2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</row>
    <row r="291" spans="1:14" ht="14.25" x14ac:dyDescent="0.2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</row>
    <row r="292" spans="1:14" ht="14.25" x14ac:dyDescent="0.2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</row>
    <row r="293" spans="1:14" ht="14.25" x14ac:dyDescent="0.2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</row>
    <row r="294" spans="1:14" ht="14.25" x14ac:dyDescent="0.2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</row>
    <row r="295" spans="1:14" ht="14.25" x14ac:dyDescent="0.2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</row>
    <row r="296" spans="1:14" ht="14.25" x14ac:dyDescent="0.2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</row>
    <row r="297" spans="1:14" ht="14.25" x14ac:dyDescent="0.2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</row>
  </sheetData>
  <sheetProtection algorithmName="SHA-512" hashValue="AvL6wguXjCNg8bYmdriyAWcCwnh3WGeULUoYD4eq0ci9XrW5npW0EJBHBouJdaPh87d66bu2CGXWRokzIWNBNA==" saltValue="HqfYjlRfwd5bBpPWQHkEuA==" spinCount="100000" sheet="1" objects="1" scenarios="1" formatCells="0"/>
  <phoneticPr fontId="0" type="noConversion"/>
  <pageMargins left="0.78740157499999996" right="0.78740157499999996" top="0.984251969" bottom="0.984251969" header="0.4921259845" footer="0.4921259845"/>
  <pageSetup paperSize="9" scale="96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34A31"/>
  </sheetPr>
  <dimension ref="A1:CV391"/>
  <sheetViews>
    <sheetView zoomScale="75" zoomScaleNormal="75" workbookViewId="0"/>
  </sheetViews>
  <sheetFormatPr defaultRowHeight="12.75" x14ac:dyDescent="0.2"/>
  <cols>
    <col min="1" max="1" width="2.28515625" customWidth="1"/>
    <col min="2" max="2" width="22" customWidth="1"/>
    <col min="3" max="3" width="89.85546875" customWidth="1"/>
    <col min="4" max="4" width="8.7109375" customWidth="1"/>
    <col min="5" max="5" width="12.7109375" style="182" customWidth="1"/>
    <col min="6" max="6" width="9.140625" style="182" customWidth="1"/>
    <col min="7" max="7" width="4" customWidth="1"/>
    <col min="8" max="8" width="45.7109375" customWidth="1"/>
    <col min="9" max="10" width="12.7109375" customWidth="1"/>
  </cols>
  <sheetData>
    <row r="1" spans="1:100" x14ac:dyDescent="0.2">
      <c r="A1" s="8"/>
      <c r="B1" s="8"/>
      <c r="C1" s="8"/>
      <c r="D1" s="8"/>
      <c r="E1" s="169"/>
      <c r="F1" s="169"/>
      <c r="G1" s="8"/>
      <c r="H1" s="8"/>
      <c r="I1" s="8"/>
      <c r="J1" s="8"/>
      <c r="K1" s="8"/>
    </row>
    <row r="2" spans="1:100" ht="14.25" x14ac:dyDescent="0.2">
      <c r="A2" s="8"/>
      <c r="B2" s="12"/>
      <c r="C2" s="29" t="s">
        <v>295</v>
      </c>
      <c r="D2" s="12"/>
      <c r="E2" s="170"/>
      <c r="F2" s="172"/>
      <c r="G2" s="13"/>
      <c r="H2" s="29" t="s">
        <v>264</v>
      </c>
      <c r="I2" s="13"/>
      <c r="J2" s="13"/>
      <c r="K2" s="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</row>
    <row r="3" spans="1:100" s="74" customFormat="1" ht="15" thickBot="1" x14ac:dyDescent="0.25">
      <c r="A3" s="11"/>
      <c r="B3" s="11"/>
      <c r="C3" s="63"/>
      <c r="D3" s="72"/>
      <c r="E3" s="171"/>
      <c r="F3" s="184"/>
      <c r="G3" s="9"/>
      <c r="H3" s="63"/>
      <c r="I3" s="9"/>
      <c r="J3" s="9"/>
      <c r="K3" s="9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</row>
    <row r="4" spans="1:100" ht="6.75" customHeight="1" thickTop="1" thickBot="1" x14ac:dyDescent="0.25">
      <c r="A4" s="8"/>
      <c r="B4" s="8"/>
      <c r="C4" s="7"/>
      <c r="D4" s="7"/>
      <c r="E4" s="172"/>
      <c r="F4" s="184"/>
      <c r="G4" s="68"/>
      <c r="H4" s="69"/>
      <c r="I4" s="70"/>
      <c r="J4" s="71"/>
      <c r="K4" s="7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</row>
    <row r="5" spans="1:100" ht="42" customHeight="1" thickTop="1" x14ac:dyDescent="0.2">
      <c r="A5" s="8"/>
      <c r="B5" s="15" t="s">
        <v>206</v>
      </c>
      <c r="C5" s="16" t="s">
        <v>26</v>
      </c>
      <c r="D5" s="16" t="s">
        <v>27</v>
      </c>
      <c r="E5" s="173" t="s">
        <v>28</v>
      </c>
      <c r="F5" s="184"/>
      <c r="G5" s="54" t="s">
        <v>50</v>
      </c>
      <c r="H5" s="67" t="s">
        <v>46</v>
      </c>
      <c r="I5" s="75" t="s">
        <v>47</v>
      </c>
      <c r="J5" s="56" t="s">
        <v>53</v>
      </c>
      <c r="K5" s="9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</row>
    <row r="6" spans="1:100" ht="14.25" x14ac:dyDescent="0.2">
      <c r="A6" s="8"/>
      <c r="B6" s="130"/>
      <c r="C6" s="128" t="s">
        <v>49</v>
      </c>
      <c r="D6" s="158" t="s">
        <v>16</v>
      </c>
      <c r="E6" s="174"/>
      <c r="F6" s="184"/>
      <c r="G6" s="24">
        <v>1</v>
      </c>
      <c r="H6" s="21" t="s">
        <v>19</v>
      </c>
      <c r="I6" s="22" t="e">
        <f>((E46+E40+E41+E42+E45)/E6)*100</f>
        <v>#DIV/0!</v>
      </c>
      <c r="J6" s="25">
        <f>IF(E6&lt;=0,0, IF((I6)&lt;=0,0,IF(I6&lt;1.5,1,IF(I6&gt;3,3,2))))</f>
        <v>0</v>
      </c>
      <c r="K6" s="31"/>
      <c r="L6" s="2"/>
      <c r="M6" s="2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</row>
    <row r="7" spans="1:100" ht="14.25" x14ac:dyDescent="0.2">
      <c r="A7" s="8"/>
      <c r="B7" s="130" t="s">
        <v>180</v>
      </c>
      <c r="C7" s="128" t="s">
        <v>149</v>
      </c>
      <c r="D7" s="158" t="s">
        <v>150</v>
      </c>
      <c r="E7" s="174"/>
      <c r="F7" s="184"/>
      <c r="G7" s="24">
        <v>2</v>
      </c>
      <c r="H7" s="21" t="s">
        <v>48</v>
      </c>
      <c r="I7" s="22" t="e">
        <f>((E16+E17+E18)/E6)*100</f>
        <v>#DIV/0!</v>
      </c>
      <c r="J7" s="25">
        <f>IF(E6&lt;=0,0, IF((I7)&lt;=0,0,IF(I7&lt;2,1,IF(I7&gt;8,3,2))))</f>
        <v>0</v>
      </c>
      <c r="K7" s="31"/>
      <c r="L7" s="2"/>
      <c r="M7" s="2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</row>
    <row r="8" spans="1:100" ht="14.25" x14ac:dyDescent="0.2">
      <c r="A8" s="8"/>
      <c r="B8" s="130" t="s">
        <v>181</v>
      </c>
      <c r="C8" s="128" t="s">
        <v>7</v>
      </c>
      <c r="D8" s="158" t="s">
        <v>275</v>
      </c>
      <c r="E8" s="174"/>
      <c r="F8" s="184"/>
      <c r="G8" s="24">
        <v>3</v>
      </c>
      <c r="H8" s="21" t="s">
        <v>24</v>
      </c>
      <c r="I8" s="22" t="e">
        <f>((E32-E34)+(E31-E37-E38)-(E35+E36))/(E33)*100</f>
        <v>#DIV/0!</v>
      </c>
      <c r="J8" s="25">
        <f>IF((E33)&lt;=0,1,IF(I8&lt;15,1,IF(I8&gt;30,3,2)))</f>
        <v>1</v>
      </c>
      <c r="K8" s="31"/>
      <c r="L8" s="2"/>
      <c r="M8" s="2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</row>
    <row r="9" spans="1:100" ht="14.25" x14ac:dyDescent="0.2">
      <c r="A9" s="8"/>
      <c r="B9" s="130" t="s">
        <v>182</v>
      </c>
      <c r="C9" s="128" t="s">
        <v>11</v>
      </c>
      <c r="D9" s="158" t="s">
        <v>276</v>
      </c>
      <c r="E9" s="174"/>
      <c r="F9" s="184"/>
      <c r="G9" s="24">
        <v>4</v>
      </c>
      <c r="H9" s="21" t="s">
        <v>23</v>
      </c>
      <c r="I9" s="22" t="e">
        <f>((E48+E39+E43+E44)/(E32+E31-E37-E38))*100</f>
        <v>#DIV/0!</v>
      </c>
      <c r="J9" s="25">
        <f>IF(E48+E39+E43+E44&lt;=0,0, IF(E32+E31-E37-E38&lt;=0,0, IF(I9&lt;6,1, IF(I9&gt;15,3,2))))</f>
        <v>0</v>
      </c>
      <c r="K9" s="31"/>
      <c r="L9" s="2"/>
      <c r="M9" s="2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</row>
    <row r="10" spans="1:100" ht="14.25" x14ac:dyDescent="0.2">
      <c r="A10" s="8"/>
      <c r="B10" s="130" t="s">
        <v>210</v>
      </c>
      <c r="C10" s="128" t="s">
        <v>12</v>
      </c>
      <c r="D10" s="158" t="s">
        <v>277</v>
      </c>
      <c r="E10" s="174"/>
      <c r="F10" s="184"/>
      <c r="G10" s="24">
        <v>5</v>
      </c>
      <c r="H10" s="21" t="s">
        <v>25</v>
      </c>
      <c r="I10" s="22" t="e">
        <f>((E19-E21-E25-E20)/E15)*100</f>
        <v>#DIV/0!</v>
      </c>
      <c r="J10" s="25">
        <f>IF(E15&lt;=0,0, IF((I10)&gt;=100,0,IF(I10&lt;55,3,IF(I10&gt;70,1,2))))</f>
        <v>0</v>
      </c>
      <c r="K10" s="31"/>
      <c r="L10" s="2"/>
      <c r="M10" s="2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</row>
    <row r="11" spans="1:100" ht="14.25" x14ac:dyDescent="0.2">
      <c r="A11" s="8"/>
      <c r="B11" s="130" t="s">
        <v>212</v>
      </c>
      <c r="C11" s="128" t="s">
        <v>211</v>
      </c>
      <c r="D11" s="158" t="s">
        <v>278</v>
      </c>
      <c r="E11" s="174"/>
      <c r="F11" s="184"/>
      <c r="G11" s="24">
        <v>6</v>
      </c>
      <c r="H11" s="21" t="s">
        <v>20</v>
      </c>
      <c r="I11" s="22" t="e">
        <f>(E46+E40+E41+E42+E45)/E47</f>
        <v>#DIV/0!</v>
      </c>
      <c r="J11" s="25">
        <f>IF(AND(E47=0,(E46+E40+E41+E42+E45)&lt;=0),0, IF(E47=0,3, IF(I11&lt;=0,0, IF(I11&lt;1.1,1,IF(I11&gt;2.1,3,2)))))</f>
        <v>0</v>
      </c>
      <c r="K11" s="31"/>
      <c r="L11" s="2"/>
      <c r="M11" s="2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</row>
    <row r="12" spans="1:100" ht="14.25" x14ac:dyDescent="0.2">
      <c r="A12" s="8"/>
      <c r="B12" s="130" t="s">
        <v>213</v>
      </c>
      <c r="C12" s="128" t="s">
        <v>13</v>
      </c>
      <c r="D12" s="158" t="s">
        <v>279</v>
      </c>
      <c r="E12" s="174"/>
      <c r="F12" s="184"/>
      <c r="G12" s="24">
        <v>7</v>
      </c>
      <c r="H12" s="21" t="s">
        <v>22</v>
      </c>
      <c r="I12" s="22" t="e">
        <f>(E19-E21-E25-E20-(E12+E13))/(E48+E39+E43+E44)</f>
        <v>#DIV/0!</v>
      </c>
      <c r="J12" s="25">
        <f>IF((E48+E39+E43+E44)&lt;=0,0,IF(I12&lt;5,3,IF(I12&gt;7,1,2)))</f>
        <v>0</v>
      </c>
      <c r="K12" s="31"/>
      <c r="L12" s="2"/>
      <c r="M12" s="2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</row>
    <row r="13" spans="1:100" ht="14.25" x14ac:dyDescent="0.2">
      <c r="A13" s="8"/>
      <c r="B13" s="130" t="s">
        <v>185</v>
      </c>
      <c r="C13" s="128" t="s">
        <v>256</v>
      </c>
      <c r="D13" s="158" t="s">
        <v>280</v>
      </c>
      <c r="E13" s="174"/>
      <c r="F13" s="184"/>
      <c r="G13" s="24">
        <v>8</v>
      </c>
      <c r="H13" s="21" t="s">
        <v>21</v>
      </c>
      <c r="I13" s="22" t="e">
        <f>(E8+E14-E22-E23-E24-E26-E21)/E9</f>
        <v>#DIV/0!</v>
      </c>
      <c r="J13" s="25">
        <f>IF((E9)&lt;=0,1,IF(I13&lt;0.5,1,IF(I13&gt;0.7,3,2)))</f>
        <v>1</v>
      </c>
      <c r="K13" s="31"/>
      <c r="L13" s="2"/>
      <c r="M13" s="2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</row>
    <row r="14" spans="1:100" ht="14.25" x14ac:dyDescent="0.2">
      <c r="A14" s="8"/>
      <c r="B14" s="130" t="s">
        <v>225</v>
      </c>
      <c r="C14" s="138" t="s">
        <v>226</v>
      </c>
      <c r="D14" s="158" t="s">
        <v>281</v>
      </c>
      <c r="E14" s="174"/>
      <c r="F14" s="184"/>
      <c r="G14" s="24">
        <v>9</v>
      </c>
      <c r="H14" s="21" t="s">
        <v>152</v>
      </c>
      <c r="I14" s="22" t="e">
        <f>(E10-E11+E12+E13)/(E22-E25+E23+E24)</f>
        <v>#DIV/0!</v>
      </c>
      <c r="J14" s="25">
        <f>IF(AND((E10-E11+E12+E13)=0,(E22-E25+E23+E24)=0),1,IF((E22-E25+E23+E24)&lt;=0,3,IF(I14&lt;1,1,IF(I14&gt;1.5,3,2))))</f>
        <v>1</v>
      </c>
      <c r="K14" s="31"/>
      <c r="L14" s="2"/>
      <c r="M14" s="2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</row>
    <row r="15" spans="1:100" ht="14.25" x14ac:dyDescent="0.2">
      <c r="A15" s="148"/>
      <c r="C15" s="128" t="s">
        <v>3</v>
      </c>
      <c r="D15" s="158" t="s">
        <v>282</v>
      </c>
      <c r="E15" s="174"/>
      <c r="F15" s="184"/>
      <c r="G15" s="24">
        <v>10</v>
      </c>
      <c r="H15" s="21" t="s">
        <v>153</v>
      </c>
      <c r="I15" s="22" t="e">
        <f>((E7-'2015-ÚČ'!E7+E39)/'2015-ÚČ'!E7)*100</f>
        <v>#DIV/0!</v>
      </c>
      <c r="J15" s="25">
        <f>IF(AND(E7=0,E39=0,'2015-ÚČ'!E7=0),0, IF('2015-ÚČ'!E7=0,3, IF(I15&lt;=0,0, IF(I15&lt;2.51,1, IF(I15&gt;5,3,2)))))</f>
        <v>0</v>
      </c>
      <c r="K15" s="31"/>
      <c r="L15" s="2"/>
      <c r="M15" s="2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</row>
    <row r="16" spans="1:100" ht="15.75" thickBot="1" x14ac:dyDescent="0.25">
      <c r="A16" s="8"/>
      <c r="B16" s="130" t="s">
        <v>187</v>
      </c>
      <c r="C16" s="128" t="s">
        <v>179</v>
      </c>
      <c r="D16" s="158" t="s">
        <v>283</v>
      </c>
      <c r="E16" s="174"/>
      <c r="F16" s="184"/>
      <c r="G16" s="26" t="s">
        <v>54</v>
      </c>
      <c r="H16" s="27" t="s">
        <v>328</v>
      </c>
      <c r="I16" s="27"/>
      <c r="J16" s="28">
        <f>SUM(J6:J15)</f>
        <v>3</v>
      </c>
      <c r="K16" s="9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</row>
    <row r="17" spans="1:100" ht="15" thickTop="1" x14ac:dyDescent="0.2">
      <c r="A17" s="8"/>
      <c r="B17" s="130" t="s">
        <v>188</v>
      </c>
      <c r="C17" s="128" t="s">
        <v>214</v>
      </c>
      <c r="D17" s="158" t="s">
        <v>284</v>
      </c>
      <c r="E17" s="174"/>
      <c r="F17" s="184"/>
      <c r="G17" s="7"/>
      <c r="H17" s="7"/>
      <c r="I17" s="7"/>
      <c r="J17" s="7"/>
      <c r="K17" s="7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</row>
    <row r="18" spans="1:100" ht="14.25" x14ac:dyDescent="0.2">
      <c r="A18" s="8"/>
      <c r="B18" s="130" t="s">
        <v>215</v>
      </c>
      <c r="C18" s="128" t="s">
        <v>2</v>
      </c>
      <c r="D18" s="158" t="s">
        <v>285</v>
      </c>
      <c r="E18" s="174"/>
      <c r="F18" s="184"/>
      <c r="G18" s="7"/>
      <c r="H18" s="7"/>
      <c r="I18" s="7"/>
      <c r="J18" s="7"/>
      <c r="K18" s="7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</row>
    <row r="19" spans="1:100" ht="14.25" x14ac:dyDescent="0.2">
      <c r="A19" s="8"/>
      <c r="B19" s="130" t="s">
        <v>216</v>
      </c>
      <c r="C19" s="128" t="s">
        <v>4</v>
      </c>
      <c r="D19" s="158" t="s">
        <v>80</v>
      </c>
      <c r="E19" s="174"/>
      <c r="F19" s="184"/>
      <c r="G19" s="7"/>
      <c r="H19" s="7"/>
      <c r="I19" s="7"/>
      <c r="J19" s="7"/>
      <c r="K19" s="7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</row>
    <row r="20" spans="1:100" ht="14.25" x14ac:dyDescent="0.2">
      <c r="A20" s="8"/>
      <c r="B20" s="130" t="s">
        <v>190</v>
      </c>
      <c r="C20" s="128" t="s">
        <v>5</v>
      </c>
      <c r="D20" s="158" t="s">
        <v>81</v>
      </c>
      <c r="E20" s="174"/>
      <c r="F20" s="184"/>
      <c r="G20" s="7"/>
      <c r="H20" s="7"/>
      <c r="I20" s="7"/>
      <c r="J20" s="110"/>
      <c r="K20" s="7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</row>
    <row r="21" spans="1:100" ht="14.25" x14ac:dyDescent="0.2">
      <c r="A21" s="8"/>
      <c r="B21" s="130" t="s">
        <v>217</v>
      </c>
      <c r="C21" s="128" t="s">
        <v>218</v>
      </c>
      <c r="D21" s="158" t="s">
        <v>133</v>
      </c>
      <c r="E21" s="174"/>
      <c r="F21" s="184"/>
      <c r="G21" s="7"/>
      <c r="H21" s="7"/>
      <c r="I21" s="7"/>
      <c r="J21" s="110"/>
      <c r="K21" s="7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</row>
    <row r="22" spans="1:100" ht="14.25" x14ac:dyDescent="0.2">
      <c r="A22" s="8"/>
      <c r="B22" s="130" t="s">
        <v>219</v>
      </c>
      <c r="C22" s="128" t="s">
        <v>9</v>
      </c>
      <c r="D22" s="158" t="s">
        <v>286</v>
      </c>
      <c r="E22" s="174"/>
      <c r="F22" s="184"/>
      <c r="G22" s="7"/>
      <c r="H22" s="7"/>
      <c r="I22" s="109"/>
      <c r="J22" s="7"/>
      <c r="K22" s="7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</row>
    <row r="23" spans="1:100" ht="14.25" x14ac:dyDescent="0.2">
      <c r="A23" s="8"/>
      <c r="B23" s="130" t="s">
        <v>210</v>
      </c>
      <c r="C23" s="128" t="s">
        <v>222</v>
      </c>
      <c r="D23" s="158" t="s">
        <v>288</v>
      </c>
      <c r="E23" s="174"/>
      <c r="F23" s="184"/>
      <c r="G23" s="7"/>
      <c r="H23" s="7"/>
      <c r="I23" s="7"/>
      <c r="J23" s="7"/>
      <c r="K23" s="7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</row>
    <row r="24" spans="1:100" ht="15" x14ac:dyDescent="0.2">
      <c r="A24" s="8"/>
      <c r="B24" s="130" t="s">
        <v>223</v>
      </c>
      <c r="C24" s="128" t="s">
        <v>10</v>
      </c>
      <c r="D24" s="161" t="s">
        <v>289</v>
      </c>
      <c r="E24" s="175"/>
      <c r="F24" s="185"/>
      <c r="G24" s="7"/>
      <c r="H24" s="7"/>
      <c r="I24" s="7"/>
      <c r="J24" s="7"/>
      <c r="K24" s="7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</row>
    <row r="25" spans="1:100" ht="15" x14ac:dyDescent="0.2">
      <c r="A25" s="8"/>
      <c r="B25" s="130" t="s">
        <v>221</v>
      </c>
      <c r="C25" s="128" t="s">
        <v>220</v>
      </c>
      <c r="D25" s="158" t="s">
        <v>287</v>
      </c>
      <c r="E25" s="174"/>
      <c r="F25" s="186"/>
      <c r="G25" s="7"/>
      <c r="H25" s="7"/>
      <c r="I25" s="7"/>
      <c r="J25" s="7"/>
      <c r="K25" s="7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</row>
    <row r="26" spans="1:100" ht="15" thickBot="1" x14ac:dyDescent="0.25">
      <c r="A26" s="8"/>
      <c r="B26" s="131" t="s">
        <v>225</v>
      </c>
      <c r="C26" s="129" t="s">
        <v>224</v>
      </c>
      <c r="D26" s="160" t="s">
        <v>290</v>
      </c>
      <c r="E26" s="176"/>
      <c r="F26" s="184"/>
      <c r="G26" s="7"/>
      <c r="H26" s="7"/>
      <c r="I26" s="7"/>
      <c r="J26" s="7"/>
      <c r="K26" s="7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</row>
    <row r="27" spans="1:100" ht="15" thickTop="1" x14ac:dyDescent="0.2">
      <c r="A27" s="8"/>
      <c r="B27" s="8"/>
      <c r="C27" s="7"/>
      <c r="D27" s="7"/>
      <c r="E27" s="172"/>
      <c r="F27" s="184"/>
      <c r="G27" s="7"/>
      <c r="H27" s="7"/>
      <c r="I27" s="7"/>
      <c r="J27" s="7"/>
      <c r="K27" s="7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</row>
    <row r="28" spans="1:100" ht="14.25" x14ac:dyDescent="0.2">
      <c r="A28" s="8"/>
      <c r="B28" s="13"/>
      <c r="C28" s="29" t="s">
        <v>296</v>
      </c>
      <c r="D28" s="13"/>
      <c r="E28" s="177"/>
      <c r="F28" s="184"/>
      <c r="G28" s="7"/>
      <c r="H28" s="7"/>
      <c r="I28" s="7"/>
      <c r="J28" s="7"/>
      <c r="K28" s="7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</row>
    <row r="29" spans="1:100" ht="15" thickBot="1" x14ac:dyDescent="0.25">
      <c r="A29" s="8"/>
      <c r="B29" s="8"/>
      <c r="C29" s="7"/>
      <c r="D29" s="7"/>
      <c r="E29" s="172"/>
      <c r="F29" s="184"/>
      <c r="G29" s="7"/>
      <c r="H29" s="7"/>
      <c r="I29" s="7"/>
      <c r="J29" s="7"/>
      <c r="K29" s="7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</row>
    <row r="30" spans="1:100" ht="43.5" thickTop="1" x14ac:dyDescent="0.2">
      <c r="A30" s="8"/>
      <c r="B30" s="15" t="s">
        <v>206</v>
      </c>
      <c r="C30" s="16" t="s">
        <v>26</v>
      </c>
      <c r="D30" s="16" t="s">
        <v>27</v>
      </c>
      <c r="E30" s="178" t="s">
        <v>28</v>
      </c>
      <c r="F30" s="187"/>
      <c r="G30" s="7"/>
      <c r="H30" s="7"/>
      <c r="I30" s="7"/>
      <c r="J30" s="7"/>
      <c r="K30" s="7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</row>
    <row r="31" spans="1:100" ht="14.25" x14ac:dyDescent="0.2">
      <c r="A31" s="8"/>
      <c r="B31" s="133" t="s">
        <v>228</v>
      </c>
      <c r="C31" s="135" t="s">
        <v>229</v>
      </c>
      <c r="D31" s="158" t="s">
        <v>29</v>
      </c>
      <c r="E31" s="179"/>
      <c r="F31" s="184"/>
      <c r="G31" s="7"/>
      <c r="H31" s="7"/>
      <c r="I31" s="7"/>
      <c r="J31" s="7"/>
      <c r="K31" s="7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</row>
    <row r="32" spans="1:100" ht="14.25" x14ac:dyDescent="0.2">
      <c r="A32" s="8"/>
      <c r="B32" s="133" t="s">
        <v>198</v>
      </c>
      <c r="C32" s="135" t="s">
        <v>30</v>
      </c>
      <c r="D32" s="158" t="s">
        <v>34</v>
      </c>
      <c r="E32" s="179"/>
      <c r="F32" s="184"/>
      <c r="G32" s="7"/>
      <c r="H32" s="7"/>
      <c r="I32" s="7"/>
      <c r="J32" s="7"/>
      <c r="K32" s="7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</row>
    <row r="33" spans="1:100" ht="14.25" x14ac:dyDescent="0.2">
      <c r="A33" s="8"/>
      <c r="B33" s="133" t="s">
        <v>255</v>
      </c>
      <c r="C33" s="135" t="s">
        <v>35</v>
      </c>
      <c r="D33" s="158" t="s">
        <v>265</v>
      </c>
      <c r="E33" s="179"/>
      <c r="F33" s="184"/>
      <c r="G33" s="7"/>
      <c r="H33" s="7"/>
      <c r="I33" s="7"/>
      <c r="J33" s="7"/>
      <c r="K33" s="7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</row>
    <row r="34" spans="1:100" ht="14.25" x14ac:dyDescent="0.2">
      <c r="A34" s="8"/>
      <c r="B34" s="133" t="s">
        <v>227</v>
      </c>
      <c r="C34" s="135" t="s">
        <v>31</v>
      </c>
      <c r="D34" s="158" t="s">
        <v>33</v>
      </c>
      <c r="E34" s="179"/>
      <c r="F34" s="184"/>
      <c r="G34" s="7"/>
      <c r="H34" s="7"/>
      <c r="I34" s="7"/>
      <c r="J34" s="7"/>
      <c r="K34" s="7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</row>
    <row r="35" spans="1:100" ht="14.25" x14ac:dyDescent="0.2">
      <c r="A35" s="8"/>
      <c r="B35" s="133" t="s">
        <v>233</v>
      </c>
      <c r="C35" s="135" t="s">
        <v>234</v>
      </c>
      <c r="D35" s="158" t="s">
        <v>267</v>
      </c>
      <c r="E35" s="179"/>
      <c r="F35" s="184"/>
      <c r="G35" s="7"/>
      <c r="H35" s="7"/>
      <c r="I35" s="7"/>
      <c r="J35" s="7"/>
      <c r="K35" s="7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</row>
    <row r="36" spans="1:100" ht="14.25" x14ac:dyDescent="0.2">
      <c r="A36" s="8"/>
      <c r="B36" s="133" t="s">
        <v>236</v>
      </c>
      <c r="C36" s="135" t="s">
        <v>235</v>
      </c>
      <c r="D36" s="158" t="s">
        <v>268</v>
      </c>
      <c r="E36" s="179"/>
      <c r="F36" s="184"/>
      <c r="G36" s="7"/>
      <c r="H36" s="7"/>
      <c r="I36" s="7"/>
      <c r="J36" s="7"/>
      <c r="K36" s="7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</row>
    <row r="37" spans="1:100" ht="14.25" x14ac:dyDescent="0.2">
      <c r="A37" s="8"/>
      <c r="B37" s="133" t="s">
        <v>180</v>
      </c>
      <c r="C37" s="135" t="s">
        <v>230</v>
      </c>
      <c r="D37" s="158" t="s">
        <v>266</v>
      </c>
      <c r="E37" s="179"/>
      <c r="F37" s="184"/>
      <c r="G37" s="7"/>
      <c r="H37" s="7"/>
      <c r="I37" s="7"/>
      <c r="J37" s="7"/>
      <c r="K37" s="7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</row>
    <row r="38" spans="1:100" ht="14.25" x14ac:dyDescent="0.2">
      <c r="A38" s="8"/>
      <c r="B38" s="133" t="s">
        <v>231</v>
      </c>
      <c r="C38" s="135" t="s">
        <v>232</v>
      </c>
      <c r="D38" s="158" t="s">
        <v>36</v>
      </c>
      <c r="E38" s="179"/>
      <c r="F38" s="184"/>
      <c r="G38" s="7"/>
      <c r="H38" s="7"/>
      <c r="I38" s="7"/>
      <c r="J38" s="7"/>
      <c r="K38" s="7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</row>
    <row r="39" spans="1:100" ht="14.25" x14ac:dyDescent="0.2">
      <c r="A39" s="8"/>
      <c r="B39" s="133" t="s">
        <v>237</v>
      </c>
      <c r="C39" s="135" t="s">
        <v>238</v>
      </c>
      <c r="D39" s="158" t="s">
        <v>269</v>
      </c>
      <c r="E39" s="179"/>
      <c r="F39" s="184"/>
      <c r="G39" s="7"/>
      <c r="H39" s="7"/>
      <c r="I39" s="7"/>
      <c r="J39" s="7"/>
      <c r="K39" s="7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</row>
    <row r="40" spans="1:100" ht="14.25" x14ac:dyDescent="0.2">
      <c r="A40" s="8"/>
      <c r="B40" s="133" t="s">
        <v>243</v>
      </c>
      <c r="C40" s="136" t="s">
        <v>244</v>
      </c>
      <c r="D40" s="159" t="s">
        <v>271</v>
      </c>
      <c r="E40" s="179"/>
      <c r="F40" s="184"/>
      <c r="G40" s="7"/>
      <c r="H40" s="7"/>
      <c r="I40" s="7"/>
      <c r="J40" s="7"/>
      <c r="K40" s="7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</row>
    <row r="41" spans="1:100" ht="14.25" x14ac:dyDescent="0.2">
      <c r="A41" s="8"/>
      <c r="B41" s="133" t="s">
        <v>245</v>
      </c>
      <c r="C41" s="136" t="s">
        <v>246</v>
      </c>
      <c r="D41" s="159" t="s">
        <v>39</v>
      </c>
      <c r="E41" s="179"/>
      <c r="F41" s="184"/>
      <c r="G41" s="7"/>
      <c r="H41" s="7"/>
      <c r="I41" s="7"/>
      <c r="J41" s="7"/>
      <c r="K41" s="7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</row>
    <row r="42" spans="1:100" ht="27.6" customHeight="1" x14ac:dyDescent="0.2">
      <c r="A42" s="8"/>
      <c r="B42" s="133" t="s">
        <v>247</v>
      </c>
      <c r="C42" s="136" t="s">
        <v>248</v>
      </c>
      <c r="D42" s="159" t="s">
        <v>272</v>
      </c>
      <c r="E42" s="179"/>
      <c r="F42" s="184"/>
      <c r="G42" s="7"/>
      <c r="H42" s="7"/>
      <c r="I42" s="7"/>
      <c r="J42" s="7"/>
      <c r="K42" s="7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</row>
    <row r="43" spans="1:100" ht="27.6" customHeight="1" x14ac:dyDescent="0.2">
      <c r="A43" s="8"/>
      <c r="B43" s="133" t="s">
        <v>239</v>
      </c>
      <c r="C43" s="135" t="s">
        <v>240</v>
      </c>
      <c r="D43" s="158" t="s">
        <v>41</v>
      </c>
      <c r="E43" s="179"/>
      <c r="F43" s="184"/>
      <c r="G43" s="7"/>
      <c r="H43" s="7"/>
      <c r="I43" s="7"/>
      <c r="J43" s="7"/>
      <c r="K43" s="7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</row>
    <row r="44" spans="1:100" ht="27.6" customHeight="1" x14ac:dyDescent="0.2">
      <c r="A44" s="8"/>
      <c r="B44" s="133" t="s">
        <v>242</v>
      </c>
      <c r="C44" s="135" t="s">
        <v>241</v>
      </c>
      <c r="D44" s="158" t="s">
        <v>270</v>
      </c>
      <c r="E44" s="179"/>
      <c r="F44" s="184"/>
      <c r="G44" s="7"/>
      <c r="H44" s="7"/>
      <c r="I44" s="7"/>
      <c r="J44" s="7"/>
      <c r="K44" s="7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</row>
    <row r="45" spans="1:100" ht="27.6" customHeight="1" x14ac:dyDescent="0.2">
      <c r="A45" s="8"/>
      <c r="B45" s="133" t="s">
        <v>249</v>
      </c>
      <c r="C45" s="136" t="s">
        <v>250</v>
      </c>
      <c r="D45" s="159" t="s">
        <v>273</v>
      </c>
      <c r="E45" s="179"/>
      <c r="F45" s="184"/>
      <c r="G45" s="7"/>
      <c r="H45" s="7"/>
      <c r="I45" s="7"/>
      <c r="J45" s="7"/>
      <c r="K45" s="7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</row>
    <row r="46" spans="1:100" ht="14.25" x14ac:dyDescent="0.2">
      <c r="A46" s="8"/>
      <c r="B46" s="133" t="s">
        <v>205</v>
      </c>
      <c r="C46" s="135" t="s">
        <v>251</v>
      </c>
      <c r="D46" s="158" t="s">
        <v>43</v>
      </c>
      <c r="E46" s="179"/>
      <c r="F46" s="184"/>
      <c r="G46" s="7"/>
      <c r="H46" s="7"/>
      <c r="I46" s="7"/>
      <c r="J46" s="7"/>
      <c r="K46" s="7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</row>
    <row r="47" spans="1:100" ht="14.25" x14ac:dyDescent="0.2">
      <c r="A47" s="8"/>
      <c r="B47" s="133" t="s">
        <v>252</v>
      </c>
      <c r="C47" s="135" t="s">
        <v>253</v>
      </c>
      <c r="D47" s="158" t="s">
        <v>45</v>
      </c>
      <c r="E47" s="179"/>
      <c r="F47" s="184"/>
      <c r="G47" s="7"/>
      <c r="H47" s="7"/>
      <c r="I47" s="7"/>
      <c r="J47" s="7"/>
      <c r="K47" s="7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</row>
    <row r="48" spans="1:100" ht="15" thickBot="1" x14ac:dyDescent="0.25">
      <c r="A48" s="8"/>
      <c r="B48" s="134" t="s">
        <v>204</v>
      </c>
      <c r="C48" s="137" t="s">
        <v>254</v>
      </c>
      <c r="D48" s="160" t="s">
        <v>274</v>
      </c>
      <c r="E48" s="180"/>
      <c r="F48" s="184"/>
      <c r="G48" s="7"/>
      <c r="H48" s="7"/>
      <c r="I48" s="7"/>
      <c r="J48" s="7"/>
      <c r="K48" s="7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</row>
    <row r="49" spans="1:100" ht="15" thickTop="1" x14ac:dyDescent="0.2">
      <c r="A49" s="8"/>
      <c r="B49" s="8"/>
      <c r="C49" s="31"/>
      <c r="D49" s="30"/>
      <c r="E49" s="181"/>
      <c r="F49" s="184"/>
      <c r="G49" s="7"/>
      <c r="H49" s="7"/>
      <c r="I49" s="7"/>
      <c r="J49" s="7"/>
      <c r="K49" s="7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</row>
    <row r="50" spans="1:100" ht="14.25" x14ac:dyDescent="0.2">
      <c r="A50" s="8"/>
      <c r="F50" s="184"/>
      <c r="G50" s="7"/>
      <c r="H50" s="7"/>
      <c r="I50" s="7"/>
      <c r="J50" s="7"/>
      <c r="K50" s="7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</row>
    <row r="51" spans="1:100" ht="14.25" x14ac:dyDescent="0.2">
      <c r="F51" s="188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</row>
    <row r="52" spans="1:100" ht="14.25" x14ac:dyDescent="0.2">
      <c r="F52" s="183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</row>
    <row r="53" spans="1:100" ht="14.25" x14ac:dyDescent="0.2">
      <c r="F53" s="183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</row>
    <row r="54" spans="1:100" ht="14.25" x14ac:dyDescent="0.2">
      <c r="C54" s="1"/>
      <c r="D54" s="3"/>
      <c r="E54" s="183"/>
      <c r="F54" s="183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</row>
    <row r="55" spans="1:100" ht="14.25" x14ac:dyDescent="0.2">
      <c r="C55" s="1"/>
      <c r="D55" s="3"/>
      <c r="E55" s="183"/>
      <c r="F55" s="183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</row>
    <row r="56" spans="1:100" ht="14.25" x14ac:dyDescent="0.2">
      <c r="C56" s="1"/>
      <c r="D56" s="3"/>
      <c r="E56" s="183"/>
      <c r="F56" s="183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</row>
    <row r="57" spans="1:100" ht="14.25" x14ac:dyDescent="0.2">
      <c r="C57" s="1"/>
      <c r="D57" s="3"/>
      <c r="E57" s="183"/>
      <c r="F57" s="183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</row>
    <row r="58" spans="1:100" ht="14.25" x14ac:dyDescent="0.2">
      <c r="C58" s="1"/>
      <c r="D58" s="3"/>
      <c r="E58" s="183"/>
      <c r="F58" s="183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</row>
    <row r="59" spans="1:100" ht="14.25" x14ac:dyDescent="0.2">
      <c r="C59" s="1"/>
      <c r="D59" s="3"/>
      <c r="E59" s="183"/>
      <c r="F59" s="183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</row>
    <row r="60" spans="1:100" ht="14.25" x14ac:dyDescent="0.2">
      <c r="C60" s="1"/>
      <c r="D60" s="3"/>
      <c r="E60" s="183"/>
      <c r="F60" s="183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</row>
    <row r="61" spans="1:100" ht="14.25" x14ac:dyDescent="0.2">
      <c r="C61" s="1"/>
      <c r="D61" s="3"/>
      <c r="E61" s="183"/>
      <c r="F61" s="183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</row>
    <row r="62" spans="1:100" ht="14.25" x14ac:dyDescent="0.2">
      <c r="C62" s="1"/>
      <c r="D62" s="3"/>
      <c r="E62" s="183"/>
      <c r="F62" s="183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</row>
    <row r="63" spans="1:100" ht="14.25" x14ac:dyDescent="0.2">
      <c r="C63" s="1"/>
      <c r="D63" s="3"/>
      <c r="E63" s="183"/>
      <c r="F63" s="183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</row>
    <row r="64" spans="1:100" ht="14.25" x14ac:dyDescent="0.2">
      <c r="C64" s="1"/>
      <c r="D64" s="3"/>
      <c r="E64" s="183"/>
      <c r="F64" s="183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</row>
    <row r="65" spans="3:100" ht="14.25" x14ac:dyDescent="0.2">
      <c r="C65" s="1"/>
      <c r="D65" s="3"/>
      <c r="E65" s="183"/>
      <c r="F65" s="183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</row>
    <row r="66" spans="3:100" ht="14.25" x14ac:dyDescent="0.2">
      <c r="C66" s="1"/>
      <c r="D66" s="3"/>
      <c r="E66" s="183"/>
      <c r="F66" s="183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</row>
    <row r="67" spans="3:100" ht="14.25" x14ac:dyDescent="0.2">
      <c r="C67" s="1"/>
      <c r="D67" s="3"/>
      <c r="E67" s="183"/>
      <c r="F67" s="183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</row>
    <row r="68" spans="3:100" ht="14.25" x14ac:dyDescent="0.2">
      <c r="C68" s="1"/>
      <c r="D68" s="3"/>
      <c r="E68" s="183"/>
      <c r="F68" s="183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</row>
    <row r="69" spans="3:100" ht="14.25" x14ac:dyDescent="0.2">
      <c r="C69" s="1"/>
      <c r="D69" s="3"/>
      <c r="E69" s="183"/>
      <c r="F69" s="183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</row>
    <row r="70" spans="3:100" ht="14.25" x14ac:dyDescent="0.2">
      <c r="C70" s="1"/>
      <c r="D70" s="3"/>
      <c r="E70" s="183"/>
      <c r="F70" s="183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</row>
    <row r="71" spans="3:100" ht="14.25" x14ac:dyDescent="0.2">
      <c r="C71" s="1"/>
      <c r="D71" s="3"/>
      <c r="E71" s="183"/>
      <c r="F71" s="183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</row>
    <row r="72" spans="3:100" ht="14.25" x14ac:dyDescent="0.2">
      <c r="C72" s="1"/>
      <c r="D72" s="3"/>
      <c r="E72" s="183"/>
      <c r="F72" s="183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</row>
    <row r="73" spans="3:100" ht="14.25" x14ac:dyDescent="0.2">
      <c r="C73" s="1"/>
      <c r="D73" s="3"/>
      <c r="E73" s="183"/>
      <c r="F73" s="183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</row>
    <row r="74" spans="3:100" ht="14.25" x14ac:dyDescent="0.2">
      <c r="C74" s="1"/>
      <c r="D74" s="3"/>
      <c r="E74" s="183"/>
      <c r="F74" s="183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</row>
    <row r="75" spans="3:100" ht="14.25" x14ac:dyDescent="0.2">
      <c r="C75" s="1"/>
      <c r="D75" s="3"/>
      <c r="E75" s="183"/>
      <c r="F75" s="183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</row>
    <row r="76" spans="3:100" ht="14.25" x14ac:dyDescent="0.2">
      <c r="C76" s="1"/>
      <c r="D76" s="3"/>
      <c r="E76" s="183"/>
      <c r="F76" s="183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</row>
    <row r="77" spans="3:100" ht="14.25" x14ac:dyDescent="0.2">
      <c r="C77" s="1"/>
      <c r="D77" s="3"/>
      <c r="E77" s="183"/>
      <c r="F77" s="183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</row>
    <row r="78" spans="3:100" ht="14.25" x14ac:dyDescent="0.2">
      <c r="C78" s="1"/>
      <c r="D78" s="3"/>
      <c r="E78" s="183"/>
      <c r="F78" s="183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</row>
    <row r="79" spans="3:100" ht="14.25" x14ac:dyDescent="0.2">
      <c r="C79" s="1"/>
      <c r="D79" s="3"/>
      <c r="E79" s="183"/>
      <c r="F79" s="183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</row>
    <row r="80" spans="3:100" ht="14.25" x14ac:dyDescent="0.2">
      <c r="C80" s="1"/>
      <c r="D80" s="3"/>
      <c r="E80" s="183"/>
      <c r="F80" s="183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</row>
    <row r="81" spans="3:100" ht="14.25" x14ac:dyDescent="0.2">
      <c r="C81" s="1"/>
      <c r="D81" s="3"/>
      <c r="E81" s="183"/>
      <c r="F81" s="183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</row>
    <row r="82" spans="3:100" ht="14.25" x14ac:dyDescent="0.2">
      <c r="C82" s="1"/>
      <c r="D82" s="3"/>
      <c r="E82" s="183"/>
      <c r="F82" s="183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</row>
    <row r="83" spans="3:100" ht="14.25" x14ac:dyDescent="0.2">
      <c r="C83" s="1"/>
      <c r="D83" s="3"/>
      <c r="E83" s="183"/>
      <c r="F83" s="183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</row>
    <row r="84" spans="3:100" ht="14.25" x14ac:dyDescent="0.2">
      <c r="C84" s="1"/>
      <c r="D84" s="3"/>
      <c r="E84" s="183"/>
      <c r="F84" s="183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</row>
    <row r="85" spans="3:100" ht="14.25" x14ac:dyDescent="0.2">
      <c r="C85" s="1"/>
      <c r="D85" s="3"/>
      <c r="E85" s="183"/>
      <c r="F85" s="183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</row>
    <row r="86" spans="3:100" ht="14.25" x14ac:dyDescent="0.2">
      <c r="C86" s="1"/>
      <c r="D86" s="3"/>
      <c r="E86" s="183"/>
      <c r="F86" s="183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</row>
    <row r="87" spans="3:100" ht="14.25" x14ac:dyDescent="0.2">
      <c r="C87" s="1"/>
      <c r="D87" s="3"/>
      <c r="E87" s="183"/>
      <c r="F87" s="183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</row>
    <row r="88" spans="3:100" ht="14.25" x14ac:dyDescent="0.2">
      <c r="C88" s="1"/>
      <c r="D88" s="3"/>
      <c r="E88" s="183"/>
      <c r="F88" s="183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</row>
    <row r="89" spans="3:100" ht="14.25" x14ac:dyDescent="0.2">
      <c r="C89" s="1"/>
      <c r="D89" s="3"/>
      <c r="E89" s="183"/>
      <c r="F89" s="183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</row>
    <row r="90" spans="3:100" ht="14.25" x14ac:dyDescent="0.2">
      <c r="C90" s="1"/>
      <c r="D90" s="3"/>
      <c r="E90" s="183"/>
      <c r="F90" s="183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</row>
    <row r="91" spans="3:100" ht="14.25" x14ac:dyDescent="0.2">
      <c r="C91" s="1"/>
      <c r="D91" s="3"/>
      <c r="E91" s="183"/>
      <c r="F91" s="183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</row>
    <row r="92" spans="3:100" ht="14.25" x14ac:dyDescent="0.2">
      <c r="C92" s="1"/>
      <c r="D92" s="3"/>
      <c r="E92" s="183"/>
      <c r="F92" s="183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</row>
    <row r="93" spans="3:100" ht="14.25" x14ac:dyDescent="0.2">
      <c r="C93" s="1"/>
      <c r="D93" s="3"/>
      <c r="E93" s="183"/>
      <c r="F93" s="183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</row>
    <row r="94" spans="3:100" ht="14.25" x14ac:dyDescent="0.2">
      <c r="C94" s="1"/>
      <c r="D94" s="3"/>
      <c r="E94" s="183"/>
      <c r="F94" s="183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</row>
    <row r="95" spans="3:100" ht="14.25" x14ac:dyDescent="0.2">
      <c r="C95" s="1"/>
      <c r="D95" s="3"/>
      <c r="E95" s="183"/>
      <c r="F95" s="183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</row>
    <row r="96" spans="3:100" ht="14.25" x14ac:dyDescent="0.2">
      <c r="C96" s="1"/>
      <c r="D96" s="3"/>
      <c r="E96" s="183"/>
      <c r="F96" s="183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</row>
    <row r="97" spans="3:100" ht="14.25" x14ac:dyDescent="0.2">
      <c r="C97" s="1"/>
      <c r="D97" s="3"/>
      <c r="E97" s="183"/>
      <c r="F97" s="183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</row>
    <row r="98" spans="3:100" ht="14.25" x14ac:dyDescent="0.2">
      <c r="C98" s="1"/>
      <c r="D98" s="3"/>
      <c r="E98" s="183"/>
      <c r="F98" s="183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</row>
    <row r="99" spans="3:100" ht="14.25" x14ac:dyDescent="0.2">
      <c r="C99" s="1"/>
      <c r="D99" s="3"/>
      <c r="E99" s="183"/>
      <c r="F99" s="183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</row>
    <row r="100" spans="3:100" ht="14.25" x14ac:dyDescent="0.2">
      <c r="C100" s="1"/>
      <c r="D100" s="3"/>
      <c r="E100" s="183"/>
      <c r="F100" s="183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</row>
    <row r="101" spans="3:100" ht="14.25" x14ac:dyDescent="0.2">
      <c r="C101" s="1"/>
      <c r="D101" s="3"/>
      <c r="E101" s="183"/>
      <c r="F101" s="183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</row>
    <row r="102" spans="3:100" ht="14.25" x14ac:dyDescent="0.2">
      <c r="C102" s="1"/>
      <c r="D102" s="3"/>
      <c r="E102" s="183"/>
      <c r="F102" s="183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</row>
    <row r="103" spans="3:100" ht="14.25" x14ac:dyDescent="0.2">
      <c r="C103" s="1"/>
      <c r="D103" s="3"/>
      <c r="E103" s="183"/>
      <c r="F103" s="183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</row>
    <row r="104" spans="3:100" ht="14.25" x14ac:dyDescent="0.2">
      <c r="C104" s="1"/>
      <c r="D104" s="3"/>
      <c r="E104" s="183"/>
      <c r="F104" s="183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</row>
    <row r="105" spans="3:100" ht="14.25" x14ac:dyDescent="0.2">
      <c r="C105" s="1"/>
      <c r="D105" s="3"/>
      <c r="E105" s="183"/>
      <c r="F105" s="183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</row>
    <row r="106" spans="3:100" ht="14.25" x14ac:dyDescent="0.2">
      <c r="C106" s="1"/>
      <c r="D106" s="3"/>
      <c r="E106" s="183"/>
      <c r="F106" s="183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</row>
    <row r="107" spans="3:100" ht="14.25" x14ac:dyDescent="0.2">
      <c r="C107" s="1"/>
      <c r="D107" s="3"/>
      <c r="E107" s="183"/>
      <c r="F107" s="183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</row>
    <row r="108" spans="3:100" ht="14.25" x14ac:dyDescent="0.2">
      <c r="C108" s="1"/>
      <c r="D108" s="3"/>
      <c r="E108" s="183"/>
      <c r="F108" s="183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</row>
    <row r="109" spans="3:100" ht="14.25" x14ac:dyDescent="0.2">
      <c r="C109" s="1"/>
      <c r="D109" s="3"/>
      <c r="E109" s="183"/>
      <c r="F109" s="183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</row>
    <row r="110" spans="3:100" ht="14.25" x14ac:dyDescent="0.2">
      <c r="C110" s="1"/>
      <c r="D110" s="3"/>
      <c r="E110" s="183"/>
      <c r="F110" s="183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</row>
    <row r="111" spans="3:100" ht="14.25" x14ac:dyDescent="0.2">
      <c r="C111" s="1"/>
      <c r="D111" s="3"/>
      <c r="E111" s="183"/>
      <c r="F111" s="183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</row>
    <row r="112" spans="3:100" ht="14.25" x14ac:dyDescent="0.2">
      <c r="C112" s="1"/>
      <c r="D112" s="3"/>
      <c r="E112" s="183"/>
      <c r="F112" s="183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</row>
    <row r="113" spans="3:100" ht="14.25" x14ac:dyDescent="0.2">
      <c r="C113" s="1"/>
      <c r="D113" s="3"/>
      <c r="E113" s="183"/>
      <c r="F113" s="183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</row>
    <row r="114" spans="3:100" ht="14.25" x14ac:dyDescent="0.2">
      <c r="C114" s="1"/>
      <c r="D114" s="3"/>
      <c r="E114" s="183"/>
      <c r="F114" s="183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</row>
    <row r="115" spans="3:100" ht="14.25" x14ac:dyDescent="0.2">
      <c r="C115" s="1"/>
      <c r="D115" s="3"/>
      <c r="E115" s="183"/>
      <c r="F115" s="183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</row>
    <row r="116" spans="3:100" ht="14.25" x14ac:dyDescent="0.2">
      <c r="C116" s="1"/>
      <c r="D116" s="3"/>
      <c r="E116" s="183"/>
      <c r="F116" s="183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</row>
    <row r="117" spans="3:100" ht="14.25" x14ac:dyDescent="0.2">
      <c r="C117" s="1"/>
      <c r="D117" s="3"/>
      <c r="E117" s="183"/>
      <c r="F117" s="183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</row>
    <row r="118" spans="3:100" ht="14.25" x14ac:dyDescent="0.2">
      <c r="C118" s="1"/>
      <c r="D118" s="3"/>
      <c r="E118" s="183"/>
      <c r="F118" s="183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</row>
    <row r="119" spans="3:100" ht="14.25" x14ac:dyDescent="0.2">
      <c r="C119" s="1"/>
      <c r="D119" s="3"/>
      <c r="E119" s="183"/>
      <c r="F119" s="183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</row>
    <row r="120" spans="3:100" ht="14.25" x14ac:dyDescent="0.2">
      <c r="C120" s="1"/>
      <c r="D120" s="3"/>
      <c r="E120" s="183"/>
      <c r="F120" s="183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</row>
    <row r="121" spans="3:100" ht="14.25" x14ac:dyDescent="0.2">
      <c r="C121" s="1"/>
      <c r="D121" s="3"/>
      <c r="E121" s="183"/>
      <c r="F121" s="183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</row>
    <row r="122" spans="3:100" ht="14.25" x14ac:dyDescent="0.2">
      <c r="C122" s="1"/>
      <c r="D122" s="3"/>
      <c r="E122" s="183"/>
      <c r="F122" s="183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</row>
    <row r="123" spans="3:100" ht="14.25" x14ac:dyDescent="0.2">
      <c r="C123" s="1"/>
      <c r="D123" s="3"/>
      <c r="E123" s="183"/>
      <c r="F123" s="183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</row>
    <row r="124" spans="3:100" ht="14.25" x14ac:dyDescent="0.2">
      <c r="C124" s="1"/>
      <c r="D124" s="3"/>
      <c r="E124" s="183"/>
      <c r="F124" s="183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</row>
    <row r="125" spans="3:100" ht="14.25" x14ac:dyDescent="0.2">
      <c r="C125" s="1"/>
      <c r="D125" s="3"/>
      <c r="E125" s="183"/>
      <c r="F125" s="183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</row>
    <row r="126" spans="3:100" ht="14.25" x14ac:dyDescent="0.2">
      <c r="C126" s="1"/>
      <c r="D126" s="3"/>
      <c r="E126" s="183"/>
      <c r="F126" s="183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</row>
    <row r="127" spans="3:100" ht="14.25" x14ac:dyDescent="0.2">
      <c r="C127" s="1"/>
      <c r="D127" s="3"/>
      <c r="E127" s="183"/>
      <c r="F127" s="183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</row>
    <row r="128" spans="3:100" ht="14.25" x14ac:dyDescent="0.2">
      <c r="C128" s="1"/>
      <c r="D128" s="3"/>
      <c r="E128" s="183"/>
      <c r="F128" s="183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</row>
    <row r="129" spans="3:100" ht="14.25" x14ac:dyDescent="0.2">
      <c r="C129" s="1"/>
      <c r="D129" s="3"/>
      <c r="E129" s="183"/>
      <c r="F129" s="183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</row>
    <row r="130" spans="3:100" ht="14.25" x14ac:dyDescent="0.2">
      <c r="C130" s="1"/>
      <c r="D130" s="3"/>
      <c r="E130" s="183"/>
      <c r="F130" s="183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</row>
    <row r="131" spans="3:100" ht="14.25" x14ac:dyDescent="0.2">
      <c r="C131" s="1"/>
      <c r="D131" s="3"/>
      <c r="E131" s="183"/>
      <c r="F131" s="183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</row>
    <row r="132" spans="3:100" ht="14.25" x14ac:dyDescent="0.2">
      <c r="C132" s="1"/>
      <c r="D132" s="3"/>
      <c r="E132" s="183"/>
      <c r="F132" s="183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</row>
    <row r="133" spans="3:100" ht="14.25" x14ac:dyDescent="0.2">
      <c r="C133" s="1"/>
      <c r="D133" s="3"/>
      <c r="E133" s="183"/>
      <c r="F133" s="183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</row>
    <row r="134" spans="3:100" ht="14.25" x14ac:dyDescent="0.2">
      <c r="C134" s="1"/>
      <c r="D134" s="3"/>
      <c r="E134" s="183"/>
      <c r="F134" s="183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</row>
    <row r="135" spans="3:100" ht="14.25" x14ac:dyDescent="0.2">
      <c r="C135" s="1"/>
      <c r="D135" s="3"/>
      <c r="E135" s="183"/>
      <c r="F135" s="183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</row>
    <row r="136" spans="3:100" ht="14.25" x14ac:dyDescent="0.2">
      <c r="C136" s="1"/>
      <c r="D136" s="3"/>
      <c r="E136" s="183"/>
      <c r="F136" s="183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</row>
    <row r="137" spans="3:100" ht="14.25" x14ac:dyDescent="0.2">
      <c r="C137" s="1"/>
      <c r="D137" s="3"/>
      <c r="E137" s="183"/>
      <c r="F137" s="183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</row>
    <row r="138" spans="3:100" ht="14.25" x14ac:dyDescent="0.2">
      <c r="C138" s="1"/>
      <c r="D138" s="3"/>
      <c r="E138" s="183"/>
      <c r="F138" s="183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</row>
    <row r="139" spans="3:100" ht="14.25" x14ac:dyDescent="0.2">
      <c r="C139" s="1"/>
      <c r="D139" s="3"/>
      <c r="E139" s="183"/>
      <c r="F139" s="183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</row>
    <row r="140" spans="3:100" ht="14.25" x14ac:dyDescent="0.2">
      <c r="C140" s="1"/>
      <c r="D140" s="3"/>
      <c r="E140" s="183"/>
      <c r="F140" s="183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</row>
    <row r="141" spans="3:100" ht="14.25" x14ac:dyDescent="0.2">
      <c r="C141" s="1"/>
      <c r="D141" s="3"/>
      <c r="E141" s="183"/>
      <c r="F141" s="183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</row>
    <row r="142" spans="3:100" ht="14.25" x14ac:dyDescent="0.2">
      <c r="C142" s="1"/>
      <c r="D142" s="3"/>
      <c r="E142" s="183"/>
      <c r="F142" s="183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</row>
    <row r="143" spans="3:100" ht="14.25" x14ac:dyDescent="0.2">
      <c r="C143" s="1"/>
      <c r="D143" s="3"/>
      <c r="E143" s="183"/>
      <c r="F143" s="183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</row>
    <row r="144" spans="3:100" ht="14.25" x14ac:dyDescent="0.2">
      <c r="C144" s="1"/>
      <c r="D144" s="3"/>
      <c r="E144" s="183"/>
      <c r="F144" s="183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</row>
    <row r="145" spans="3:100" ht="14.25" x14ac:dyDescent="0.2">
      <c r="C145" s="1"/>
      <c r="D145" s="3"/>
      <c r="E145" s="183"/>
      <c r="F145" s="183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</row>
    <row r="146" spans="3:100" ht="14.25" x14ac:dyDescent="0.2">
      <c r="C146" s="1"/>
      <c r="D146" s="3"/>
      <c r="E146" s="183"/>
      <c r="F146" s="183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</row>
    <row r="147" spans="3:100" ht="14.25" x14ac:dyDescent="0.2">
      <c r="C147" s="1"/>
      <c r="D147" s="3"/>
      <c r="E147" s="183"/>
      <c r="F147" s="183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</row>
    <row r="148" spans="3:100" ht="14.25" x14ac:dyDescent="0.2">
      <c r="C148" s="1"/>
      <c r="D148" s="3"/>
      <c r="E148" s="183"/>
      <c r="F148" s="183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</row>
    <row r="149" spans="3:100" ht="14.25" x14ac:dyDescent="0.2">
      <c r="C149" s="1"/>
      <c r="D149" s="3"/>
      <c r="E149" s="183"/>
      <c r="F149" s="183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</row>
    <row r="150" spans="3:100" ht="14.25" x14ac:dyDescent="0.2">
      <c r="C150" s="1"/>
      <c r="D150" s="3"/>
      <c r="E150" s="183"/>
      <c r="F150" s="183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</row>
    <row r="151" spans="3:100" ht="14.25" x14ac:dyDescent="0.2">
      <c r="C151" s="1"/>
      <c r="D151" s="3"/>
      <c r="E151" s="183"/>
      <c r="F151" s="183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</row>
    <row r="152" spans="3:100" ht="14.25" x14ac:dyDescent="0.2">
      <c r="C152" s="1"/>
      <c r="D152" s="3"/>
      <c r="E152" s="183"/>
      <c r="F152" s="183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</row>
    <row r="153" spans="3:100" ht="14.25" x14ac:dyDescent="0.2">
      <c r="C153" s="1"/>
      <c r="D153" s="3"/>
      <c r="E153" s="183"/>
      <c r="F153" s="183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</row>
    <row r="154" spans="3:100" ht="14.25" x14ac:dyDescent="0.2">
      <c r="C154" s="1"/>
      <c r="D154" s="3"/>
      <c r="E154" s="183"/>
      <c r="F154" s="183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</row>
    <row r="155" spans="3:100" ht="14.25" x14ac:dyDescent="0.2">
      <c r="C155" s="1"/>
      <c r="D155" s="3"/>
      <c r="E155" s="183"/>
      <c r="F155" s="183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</row>
    <row r="156" spans="3:100" ht="14.25" x14ac:dyDescent="0.2">
      <c r="C156" s="1"/>
      <c r="D156" s="3"/>
      <c r="E156" s="183"/>
      <c r="F156" s="183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</row>
    <row r="157" spans="3:100" ht="14.25" x14ac:dyDescent="0.2">
      <c r="C157" s="1"/>
      <c r="D157" s="3"/>
      <c r="E157" s="183"/>
      <c r="F157" s="183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</row>
    <row r="158" spans="3:100" ht="14.25" x14ac:dyDescent="0.2">
      <c r="C158" s="1"/>
      <c r="D158" s="3"/>
      <c r="E158" s="183"/>
      <c r="F158" s="183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</row>
    <row r="159" spans="3:100" ht="14.25" x14ac:dyDescent="0.2">
      <c r="C159" s="1"/>
      <c r="D159" s="3"/>
      <c r="E159" s="183"/>
      <c r="F159" s="183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</row>
    <row r="160" spans="3:100" ht="14.25" x14ac:dyDescent="0.2">
      <c r="C160" s="1"/>
      <c r="D160" s="3"/>
      <c r="E160" s="183"/>
      <c r="F160" s="183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</row>
    <row r="161" spans="3:100" ht="14.25" x14ac:dyDescent="0.2">
      <c r="C161" s="1"/>
      <c r="D161" s="3"/>
      <c r="E161" s="183"/>
      <c r="F161" s="183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</row>
    <row r="162" spans="3:100" ht="14.25" x14ac:dyDescent="0.2">
      <c r="C162" s="1"/>
      <c r="D162" s="3"/>
      <c r="E162" s="183"/>
      <c r="F162" s="183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</row>
    <row r="163" spans="3:100" ht="14.25" x14ac:dyDescent="0.2">
      <c r="C163" s="1"/>
      <c r="D163" s="3"/>
      <c r="E163" s="183"/>
      <c r="F163" s="183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</row>
    <row r="164" spans="3:100" ht="14.25" x14ac:dyDescent="0.2">
      <c r="C164" s="1"/>
      <c r="D164" s="3"/>
      <c r="E164" s="183"/>
      <c r="F164" s="183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</row>
    <row r="165" spans="3:100" ht="14.25" x14ac:dyDescent="0.2">
      <c r="C165" s="1"/>
      <c r="D165" s="3"/>
      <c r="E165" s="183"/>
      <c r="F165" s="183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</row>
    <row r="166" spans="3:100" ht="14.25" x14ac:dyDescent="0.2">
      <c r="C166" s="1"/>
      <c r="D166" s="3"/>
      <c r="E166" s="183"/>
      <c r="F166" s="183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</row>
    <row r="167" spans="3:100" ht="14.25" x14ac:dyDescent="0.2">
      <c r="C167" s="1"/>
      <c r="D167" s="3"/>
      <c r="E167" s="183"/>
      <c r="F167" s="183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</row>
    <row r="168" spans="3:100" ht="14.25" x14ac:dyDescent="0.2">
      <c r="C168" s="1"/>
      <c r="D168" s="3"/>
      <c r="E168" s="183"/>
      <c r="F168" s="183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</row>
    <row r="169" spans="3:100" ht="14.25" x14ac:dyDescent="0.2">
      <c r="C169" s="1"/>
      <c r="D169" s="3"/>
      <c r="E169" s="183"/>
      <c r="F169" s="183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</row>
    <row r="170" spans="3:100" ht="14.25" x14ac:dyDescent="0.2">
      <c r="C170" s="1"/>
      <c r="D170" s="3"/>
      <c r="E170" s="183"/>
      <c r="F170" s="183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</row>
    <row r="171" spans="3:100" ht="14.25" x14ac:dyDescent="0.2">
      <c r="C171" s="1"/>
      <c r="D171" s="3"/>
      <c r="E171" s="183"/>
      <c r="F171" s="183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</row>
    <row r="172" spans="3:100" ht="14.25" x14ac:dyDescent="0.2">
      <c r="C172" s="1"/>
      <c r="D172" s="3"/>
      <c r="E172" s="183"/>
      <c r="F172" s="183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</row>
    <row r="173" spans="3:100" ht="14.25" x14ac:dyDescent="0.2">
      <c r="C173" s="1"/>
      <c r="D173" s="3"/>
      <c r="E173" s="183"/>
      <c r="F173" s="183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</row>
    <row r="174" spans="3:100" ht="14.25" x14ac:dyDescent="0.2">
      <c r="C174" s="1"/>
      <c r="D174" s="3"/>
      <c r="E174" s="183"/>
      <c r="F174" s="183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</row>
    <row r="175" spans="3:100" ht="14.25" x14ac:dyDescent="0.2">
      <c r="C175" s="1"/>
      <c r="D175" s="3"/>
      <c r="E175" s="183"/>
      <c r="F175" s="183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</row>
    <row r="176" spans="3:100" ht="14.25" x14ac:dyDescent="0.2">
      <c r="C176" s="1"/>
      <c r="D176" s="3"/>
      <c r="E176" s="183"/>
      <c r="F176" s="183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</row>
    <row r="177" spans="3:100" ht="14.25" x14ac:dyDescent="0.2">
      <c r="C177" s="1"/>
      <c r="D177" s="3"/>
      <c r="E177" s="183"/>
      <c r="F177" s="183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</row>
    <row r="178" spans="3:100" ht="14.25" x14ac:dyDescent="0.2">
      <c r="C178" s="1"/>
      <c r="D178" s="3"/>
      <c r="E178" s="183"/>
      <c r="F178" s="183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</row>
    <row r="179" spans="3:100" ht="14.25" x14ac:dyDescent="0.2">
      <c r="C179" s="1"/>
      <c r="D179" s="3"/>
      <c r="E179" s="183"/>
      <c r="F179" s="183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</row>
    <row r="180" spans="3:100" ht="14.25" x14ac:dyDescent="0.2">
      <c r="C180" s="1"/>
      <c r="D180" s="3"/>
      <c r="E180" s="183"/>
      <c r="F180" s="183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</row>
    <row r="181" spans="3:100" ht="14.25" x14ac:dyDescent="0.2">
      <c r="C181" s="1"/>
      <c r="D181" s="3"/>
      <c r="E181" s="183"/>
      <c r="F181" s="183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</row>
    <row r="182" spans="3:100" ht="14.25" x14ac:dyDescent="0.2">
      <c r="C182" s="1"/>
      <c r="D182" s="3"/>
      <c r="E182" s="183"/>
      <c r="F182" s="183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</row>
    <row r="183" spans="3:100" ht="14.25" x14ac:dyDescent="0.2">
      <c r="C183" s="1"/>
      <c r="D183" s="3"/>
      <c r="E183" s="183"/>
      <c r="F183" s="183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</row>
    <row r="184" spans="3:100" ht="14.25" x14ac:dyDescent="0.2">
      <c r="C184" s="1"/>
      <c r="D184" s="3"/>
      <c r="E184" s="183"/>
      <c r="F184" s="183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</row>
    <row r="185" spans="3:100" ht="14.25" x14ac:dyDescent="0.2">
      <c r="C185" s="1"/>
      <c r="D185" s="3"/>
      <c r="E185" s="183"/>
      <c r="F185" s="183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</row>
    <row r="186" spans="3:100" ht="14.25" x14ac:dyDescent="0.2">
      <c r="C186" s="1"/>
      <c r="D186" s="3"/>
      <c r="E186" s="183"/>
      <c r="F186" s="183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</row>
    <row r="187" spans="3:100" ht="14.25" x14ac:dyDescent="0.2">
      <c r="C187" s="1"/>
      <c r="D187" s="3"/>
      <c r="E187" s="183"/>
      <c r="F187" s="183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</row>
    <row r="188" spans="3:100" ht="14.25" x14ac:dyDescent="0.2">
      <c r="C188" s="1"/>
      <c r="D188" s="3"/>
      <c r="E188" s="183"/>
      <c r="F188" s="183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</row>
    <row r="189" spans="3:100" ht="14.25" x14ac:dyDescent="0.2">
      <c r="C189" s="1"/>
      <c r="D189" s="3"/>
      <c r="E189" s="183"/>
      <c r="F189" s="183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</row>
    <row r="190" spans="3:100" ht="14.25" x14ac:dyDescent="0.2">
      <c r="C190" s="1"/>
      <c r="D190" s="3"/>
      <c r="E190" s="183"/>
      <c r="F190" s="183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</row>
    <row r="191" spans="3:100" ht="14.25" x14ac:dyDescent="0.2">
      <c r="C191" s="1"/>
      <c r="D191" s="3"/>
      <c r="E191" s="183"/>
      <c r="F191" s="183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</row>
    <row r="192" spans="3:100" ht="14.25" x14ac:dyDescent="0.2">
      <c r="C192" s="1"/>
      <c r="D192" s="3"/>
      <c r="E192" s="183"/>
      <c r="F192" s="183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</row>
    <row r="193" spans="3:100" ht="14.25" x14ac:dyDescent="0.2">
      <c r="C193" s="1"/>
      <c r="D193" s="3"/>
      <c r="E193" s="183"/>
      <c r="F193" s="183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</row>
    <row r="194" spans="3:100" ht="14.25" x14ac:dyDescent="0.2">
      <c r="C194" s="1"/>
      <c r="D194" s="3"/>
      <c r="E194" s="183"/>
      <c r="F194" s="183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</row>
    <row r="195" spans="3:100" ht="14.25" x14ac:dyDescent="0.2">
      <c r="C195" s="1"/>
      <c r="D195" s="3"/>
      <c r="E195" s="183"/>
      <c r="F195" s="183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</row>
    <row r="196" spans="3:100" ht="14.25" x14ac:dyDescent="0.2">
      <c r="C196" s="1"/>
      <c r="D196" s="3"/>
      <c r="E196" s="183"/>
      <c r="F196" s="183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</row>
    <row r="197" spans="3:100" ht="14.25" x14ac:dyDescent="0.2">
      <c r="C197" s="1"/>
      <c r="D197" s="3"/>
      <c r="E197" s="183"/>
      <c r="F197" s="183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</row>
    <row r="198" spans="3:100" ht="14.25" x14ac:dyDescent="0.2">
      <c r="C198" s="1"/>
      <c r="D198" s="3"/>
      <c r="E198" s="183"/>
      <c r="F198" s="183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</row>
    <row r="199" spans="3:100" ht="14.25" x14ac:dyDescent="0.2">
      <c r="C199" s="1"/>
      <c r="D199" s="3"/>
      <c r="E199" s="183"/>
      <c r="F199" s="183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</row>
    <row r="200" spans="3:100" ht="14.25" x14ac:dyDescent="0.2">
      <c r="C200" s="1"/>
      <c r="D200" s="3"/>
      <c r="E200" s="183"/>
      <c r="F200" s="183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</row>
    <row r="201" spans="3:100" ht="14.25" x14ac:dyDescent="0.2">
      <c r="C201" s="1"/>
      <c r="D201" s="3"/>
      <c r="E201" s="183"/>
      <c r="F201" s="183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</row>
    <row r="202" spans="3:100" ht="14.25" x14ac:dyDescent="0.2">
      <c r="C202" s="1"/>
      <c r="D202" s="3"/>
      <c r="E202" s="183"/>
      <c r="F202" s="183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</row>
    <row r="203" spans="3:100" ht="14.25" x14ac:dyDescent="0.2">
      <c r="C203" s="1"/>
      <c r="D203" s="3"/>
      <c r="E203" s="183"/>
      <c r="F203" s="183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</row>
    <row r="204" spans="3:100" ht="14.25" x14ac:dyDescent="0.2">
      <c r="C204" s="1"/>
      <c r="D204" s="3"/>
      <c r="E204" s="183"/>
      <c r="F204" s="183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</row>
    <row r="205" spans="3:100" ht="14.25" x14ac:dyDescent="0.2">
      <c r="C205" s="1"/>
      <c r="D205" s="3"/>
      <c r="E205" s="183"/>
      <c r="F205" s="183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</row>
    <row r="206" spans="3:100" ht="14.25" x14ac:dyDescent="0.2">
      <c r="C206" s="1"/>
      <c r="D206" s="3"/>
      <c r="E206" s="183"/>
      <c r="F206" s="183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</row>
    <row r="207" spans="3:100" ht="14.25" x14ac:dyDescent="0.2">
      <c r="C207" s="1"/>
      <c r="D207" s="3"/>
      <c r="E207" s="183"/>
      <c r="F207" s="183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</row>
    <row r="208" spans="3:100" ht="14.25" x14ac:dyDescent="0.2">
      <c r="C208" s="1"/>
      <c r="D208" s="3"/>
      <c r="E208" s="183"/>
      <c r="F208" s="183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</row>
    <row r="209" spans="3:100" ht="14.25" x14ac:dyDescent="0.2">
      <c r="C209" s="1"/>
      <c r="D209" s="3"/>
      <c r="E209" s="183"/>
      <c r="F209" s="183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</row>
    <row r="210" spans="3:100" ht="14.25" x14ac:dyDescent="0.2">
      <c r="C210" s="1"/>
      <c r="D210" s="3"/>
      <c r="E210" s="183"/>
      <c r="F210" s="183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</row>
    <row r="211" spans="3:100" ht="14.25" x14ac:dyDescent="0.2">
      <c r="C211" s="1"/>
      <c r="D211" s="3"/>
      <c r="E211" s="183"/>
      <c r="F211" s="183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</row>
    <row r="212" spans="3:100" ht="14.25" x14ac:dyDescent="0.2">
      <c r="C212" s="1"/>
      <c r="D212" s="3"/>
      <c r="E212" s="183"/>
      <c r="F212" s="183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</row>
    <row r="213" spans="3:100" ht="14.25" x14ac:dyDescent="0.2">
      <c r="C213" s="1"/>
      <c r="D213" s="3"/>
      <c r="E213" s="183"/>
      <c r="F213" s="183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</row>
    <row r="214" spans="3:100" ht="14.25" x14ac:dyDescent="0.2">
      <c r="C214" s="1"/>
      <c r="D214" s="3"/>
      <c r="E214" s="183"/>
      <c r="F214" s="183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</row>
    <row r="215" spans="3:100" ht="14.25" x14ac:dyDescent="0.2">
      <c r="C215" s="1"/>
      <c r="D215" s="3"/>
      <c r="E215" s="183"/>
      <c r="F215" s="183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</row>
    <row r="216" spans="3:100" ht="14.25" x14ac:dyDescent="0.2">
      <c r="C216" s="1"/>
      <c r="D216" s="3"/>
      <c r="E216" s="183"/>
      <c r="F216" s="183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</row>
    <row r="217" spans="3:100" ht="14.25" x14ac:dyDescent="0.2">
      <c r="C217" s="1"/>
      <c r="D217" s="3"/>
      <c r="E217" s="183"/>
      <c r="F217" s="183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</row>
    <row r="218" spans="3:100" ht="14.25" x14ac:dyDescent="0.2">
      <c r="C218" s="1"/>
      <c r="D218" s="3"/>
      <c r="E218" s="183"/>
      <c r="F218" s="183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</row>
    <row r="219" spans="3:100" ht="14.25" x14ac:dyDescent="0.2">
      <c r="C219" s="1"/>
      <c r="D219" s="3"/>
      <c r="E219" s="183"/>
      <c r="F219" s="183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</row>
    <row r="220" spans="3:100" ht="14.25" x14ac:dyDescent="0.2">
      <c r="C220" s="1"/>
      <c r="D220" s="3"/>
      <c r="E220" s="183"/>
      <c r="F220" s="183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</row>
    <row r="221" spans="3:100" ht="14.25" x14ac:dyDescent="0.2">
      <c r="C221" s="1"/>
      <c r="D221" s="3"/>
      <c r="E221" s="183"/>
      <c r="F221" s="183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</row>
    <row r="222" spans="3:100" ht="14.25" x14ac:dyDescent="0.2">
      <c r="C222" s="1"/>
      <c r="D222" s="3"/>
      <c r="E222" s="183"/>
      <c r="F222" s="183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</row>
    <row r="223" spans="3:100" ht="14.25" x14ac:dyDescent="0.2">
      <c r="C223" s="1"/>
      <c r="D223" s="3"/>
      <c r="E223" s="183"/>
      <c r="F223" s="183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</row>
    <row r="224" spans="3:100" ht="14.25" x14ac:dyDescent="0.2">
      <c r="C224" s="1"/>
      <c r="D224" s="3"/>
      <c r="E224" s="183"/>
      <c r="F224" s="183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</row>
    <row r="225" spans="3:100" ht="14.25" x14ac:dyDescent="0.2">
      <c r="C225" s="1"/>
      <c r="D225" s="3"/>
      <c r="E225" s="183"/>
      <c r="F225" s="183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</row>
    <row r="226" spans="3:100" ht="14.25" x14ac:dyDescent="0.2">
      <c r="C226" s="1"/>
      <c r="D226" s="3"/>
      <c r="E226" s="183"/>
      <c r="F226" s="183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</row>
    <row r="227" spans="3:100" ht="14.25" x14ac:dyDescent="0.2">
      <c r="C227" s="1"/>
      <c r="D227" s="3"/>
      <c r="E227" s="183"/>
      <c r="F227" s="183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</row>
    <row r="228" spans="3:100" ht="14.25" x14ac:dyDescent="0.2">
      <c r="C228" s="1"/>
      <c r="D228" s="3"/>
      <c r="E228" s="183"/>
      <c r="F228" s="183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</row>
    <row r="229" spans="3:100" ht="14.25" x14ac:dyDescent="0.2">
      <c r="C229" s="1"/>
      <c r="D229" s="3"/>
      <c r="E229" s="183"/>
      <c r="F229" s="183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</row>
    <row r="230" spans="3:100" ht="14.25" x14ac:dyDescent="0.2">
      <c r="C230" s="1"/>
      <c r="D230" s="3"/>
      <c r="E230" s="183"/>
      <c r="F230" s="183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</row>
    <row r="231" spans="3:100" ht="14.25" x14ac:dyDescent="0.2">
      <c r="C231" s="1"/>
      <c r="D231" s="3"/>
      <c r="E231" s="183"/>
      <c r="F231" s="183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</row>
    <row r="232" spans="3:100" ht="14.25" x14ac:dyDescent="0.2">
      <c r="C232" s="1"/>
      <c r="D232" s="3"/>
      <c r="E232" s="183"/>
      <c r="F232" s="183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</row>
    <row r="233" spans="3:100" ht="14.25" x14ac:dyDescent="0.2">
      <c r="C233" s="1"/>
      <c r="D233" s="3"/>
      <c r="E233" s="183"/>
      <c r="F233" s="183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</row>
    <row r="234" spans="3:100" ht="14.25" x14ac:dyDescent="0.2">
      <c r="C234" s="1"/>
      <c r="D234" s="3"/>
      <c r="E234" s="183"/>
      <c r="F234" s="183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</row>
    <row r="235" spans="3:100" ht="14.25" x14ac:dyDescent="0.2">
      <c r="C235" s="1"/>
      <c r="D235" s="3"/>
      <c r="E235" s="183"/>
      <c r="F235" s="183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</row>
    <row r="236" spans="3:100" ht="14.25" x14ac:dyDescent="0.2">
      <c r="C236" s="1"/>
      <c r="D236" s="3"/>
      <c r="E236" s="183"/>
      <c r="F236" s="183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</row>
    <row r="237" spans="3:100" ht="14.25" x14ac:dyDescent="0.2">
      <c r="C237" s="1"/>
      <c r="D237" s="3"/>
      <c r="E237" s="183"/>
      <c r="F237" s="183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</row>
    <row r="238" spans="3:100" ht="14.25" x14ac:dyDescent="0.2">
      <c r="C238" s="1"/>
      <c r="D238" s="3"/>
      <c r="E238" s="183"/>
      <c r="F238" s="183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</row>
    <row r="239" spans="3:100" ht="14.25" x14ac:dyDescent="0.2">
      <c r="C239" s="1"/>
      <c r="D239" s="3"/>
      <c r="E239" s="183"/>
      <c r="F239" s="183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</row>
    <row r="240" spans="3:100" ht="14.25" x14ac:dyDescent="0.2">
      <c r="C240" s="1"/>
      <c r="D240" s="3"/>
      <c r="E240" s="183"/>
      <c r="F240" s="183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</row>
    <row r="241" spans="3:100" ht="14.25" x14ac:dyDescent="0.2">
      <c r="C241" s="1"/>
      <c r="D241" s="3"/>
      <c r="E241" s="183"/>
      <c r="F241" s="183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</row>
    <row r="242" spans="3:100" ht="14.25" x14ac:dyDescent="0.2">
      <c r="C242" s="1"/>
      <c r="D242" s="3"/>
      <c r="E242" s="183"/>
      <c r="F242" s="183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</row>
    <row r="243" spans="3:100" ht="14.25" x14ac:dyDescent="0.2">
      <c r="C243" s="1"/>
      <c r="D243" s="3"/>
      <c r="E243" s="183"/>
      <c r="F243" s="183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</row>
    <row r="244" spans="3:100" ht="14.25" x14ac:dyDescent="0.2">
      <c r="C244" s="1"/>
      <c r="D244" s="3"/>
      <c r="E244" s="183"/>
      <c r="F244" s="183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</row>
    <row r="245" spans="3:100" ht="14.25" x14ac:dyDescent="0.2">
      <c r="C245" s="1"/>
      <c r="D245" s="3"/>
      <c r="E245" s="183"/>
      <c r="F245" s="183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</row>
    <row r="246" spans="3:100" ht="14.25" x14ac:dyDescent="0.2">
      <c r="C246" s="1"/>
      <c r="D246" s="3"/>
      <c r="E246" s="183"/>
      <c r="F246" s="183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</row>
    <row r="247" spans="3:100" ht="14.25" x14ac:dyDescent="0.2">
      <c r="C247" s="1"/>
      <c r="D247" s="3"/>
      <c r="E247" s="183"/>
      <c r="F247" s="183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</row>
    <row r="248" spans="3:100" ht="14.25" x14ac:dyDescent="0.2">
      <c r="C248" s="1"/>
      <c r="D248" s="3"/>
      <c r="E248" s="183"/>
      <c r="F248" s="183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</row>
    <row r="249" spans="3:100" ht="14.25" x14ac:dyDescent="0.2">
      <c r="C249" s="1"/>
      <c r="D249" s="3"/>
      <c r="E249" s="183"/>
      <c r="F249" s="183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</row>
    <row r="250" spans="3:100" ht="14.25" x14ac:dyDescent="0.2">
      <c r="C250" s="1"/>
      <c r="D250" s="3"/>
      <c r="E250" s="183"/>
      <c r="F250" s="183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</row>
    <row r="251" spans="3:100" ht="14.25" x14ac:dyDescent="0.2">
      <c r="C251" s="1"/>
      <c r="D251" s="3"/>
      <c r="E251" s="183"/>
      <c r="F251" s="183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</row>
    <row r="252" spans="3:100" ht="14.25" x14ac:dyDescent="0.2">
      <c r="C252" s="1"/>
      <c r="D252" s="3"/>
      <c r="E252" s="183"/>
      <c r="F252" s="183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</row>
    <row r="253" spans="3:100" ht="14.25" x14ac:dyDescent="0.2">
      <c r="C253" s="1"/>
      <c r="D253" s="3"/>
      <c r="E253" s="183"/>
      <c r="F253" s="183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</row>
    <row r="254" spans="3:100" ht="14.25" x14ac:dyDescent="0.2">
      <c r="C254" s="1"/>
      <c r="D254" s="3"/>
      <c r="E254" s="183"/>
      <c r="F254" s="183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</row>
    <row r="255" spans="3:100" ht="14.25" x14ac:dyDescent="0.2">
      <c r="C255" s="1"/>
      <c r="D255" s="3"/>
      <c r="E255" s="183"/>
      <c r="F255" s="183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</row>
    <row r="256" spans="3:100" ht="14.25" x14ac:dyDescent="0.2">
      <c r="C256" s="1"/>
      <c r="D256" s="3"/>
      <c r="E256" s="183"/>
      <c r="F256" s="183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</row>
    <row r="257" spans="3:100" ht="14.25" x14ac:dyDescent="0.2">
      <c r="C257" s="1"/>
      <c r="D257" s="3"/>
      <c r="E257" s="183"/>
      <c r="F257" s="183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</row>
    <row r="258" spans="3:100" ht="14.25" x14ac:dyDescent="0.2">
      <c r="C258" s="1"/>
      <c r="D258" s="3"/>
      <c r="E258" s="183"/>
      <c r="F258" s="183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</row>
    <row r="259" spans="3:100" ht="14.25" x14ac:dyDescent="0.2">
      <c r="C259" s="1"/>
      <c r="D259" s="3"/>
      <c r="E259" s="183"/>
      <c r="F259" s="183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</row>
    <row r="260" spans="3:100" ht="14.25" x14ac:dyDescent="0.2">
      <c r="C260" s="1"/>
      <c r="D260" s="3"/>
      <c r="E260" s="183"/>
      <c r="F260" s="183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</row>
    <row r="261" spans="3:100" ht="14.25" x14ac:dyDescent="0.2">
      <c r="C261" s="1"/>
      <c r="D261" s="3"/>
      <c r="E261" s="183"/>
      <c r="F261" s="183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</row>
    <row r="262" spans="3:100" ht="14.25" x14ac:dyDescent="0.2">
      <c r="C262" s="1"/>
      <c r="D262" s="3"/>
      <c r="E262" s="183"/>
      <c r="F262" s="183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</row>
    <row r="263" spans="3:100" ht="14.25" x14ac:dyDescent="0.2">
      <c r="C263" s="1"/>
      <c r="D263" s="3"/>
      <c r="E263" s="183"/>
      <c r="F263" s="183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</row>
    <row r="264" spans="3:100" ht="14.25" x14ac:dyDescent="0.2">
      <c r="C264" s="1"/>
      <c r="D264" s="3"/>
      <c r="E264" s="183"/>
      <c r="F264" s="183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  <c r="CV264" s="1"/>
    </row>
    <row r="265" spans="3:100" x14ac:dyDescent="0.2">
      <c r="D265" s="4"/>
    </row>
    <row r="266" spans="3:100" x14ac:dyDescent="0.2">
      <c r="D266" s="4"/>
    </row>
    <row r="267" spans="3:100" x14ac:dyDescent="0.2">
      <c r="D267" s="4"/>
    </row>
    <row r="268" spans="3:100" x14ac:dyDescent="0.2">
      <c r="D268" s="4"/>
    </row>
    <row r="269" spans="3:100" x14ac:dyDescent="0.2">
      <c r="D269" s="4"/>
    </row>
    <row r="270" spans="3:100" x14ac:dyDescent="0.2">
      <c r="D270" s="4"/>
    </row>
    <row r="271" spans="3:100" x14ac:dyDescent="0.2">
      <c r="D271" s="4"/>
    </row>
    <row r="272" spans="3:100" x14ac:dyDescent="0.2">
      <c r="D272" s="4"/>
    </row>
    <row r="273" spans="4:4" x14ac:dyDescent="0.2">
      <c r="D273" s="4"/>
    </row>
    <row r="274" spans="4:4" x14ac:dyDescent="0.2">
      <c r="D274" s="4"/>
    </row>
    <row r="275" spans="4:4" x14ac:dyDescent="0.2">
      <c r="D275" s="4"/>
    </row>
    <row r="276" spans="4:4" x14ac:dyDescent="0.2">
      <c r="D276" s="4"/>
    </row>
    <row r="277" spans="4:4" x14ac:dyDescent="0.2">
      <c r="D277" s="4"/>
    </row>
    <row r="278" spans="4:4" x14ac:dyDescent="0.2">
      <c r="D278" s="4"/>
    </row>
    <row r="279" spans="4:4" x14ac:dyDescent="0.2">
      <c r="D279" s="4"/>
    </row>
    <row r="280" spans="4:4" x14ac:dyDescent="0.2">
      <c r="D280" s="4"/>
    </row>
    <row r="281" spans="4:4" x14ac:dyDescent="0.2">
      <c r="D281" s="4"/>
    </row>
    <row r="282" spans="4:4" x14ac:dyDescent="0.2">
      <c r="D282" s="4"/>
    </row>
    <row r="283" spans="4:4" x14ac:dyDescent="0.2">
      <c r="D283" s="4"/>
    </row>
    <row r="284" spans="4:4" x14ac:dyDescent="0.2">
      <c r="D284" s="4"/>
    </row>
    <row r="285" spans="4:4" x14ac:dyDescent="0.2">
      <c r="D285" s="4"/>
    </row>
    <row r="286" spans="4:4" x14ac:dyDescent="0.2">
      <c r="D286" s="4"/>
    </row>
    <row r="287" spans="4:4" x14ac:dyDescent="0.2">
      <c r="D287" s="4"/>
    </row>
    <row r="288" spans="4:4" x14ac:dyDescent="0.2">
      <c r="D288" s="4"/>
    </row>
    <row r="289" spans="4:4" x14ac:dyDescent="0.2">
      <c r="D289" s="4"/>
    </row>
    <row r="290" spans="4:4" x14ac:dyDescent="0.2">
      <c r="D290" s="4"/>
    </row>
    <row r="291" spans="4:4" x14ac:dyDescent="0.2">
      <c r="D291" s="4"/>
    </row>
    <row r="292" spans="4:4" x14ac:dyDescent="0.2">
      <c r="D292" s="4"/>
    </row>
    <row r="293" spans="4:4" x14ac:dyDescent="0.2">
      <c r="D293" s="4"/>
    </row>
    <row r="294" spans="4:4" x14ac:dyDescent="0.2">
      <c r="D294" s="4"/>
    </row>
    <row r="295" spans="4:4" x14ac:dyDescent="0.2">
      <c r="D295" s="4"/>
    </row>
    <row r="296" spans="4:4" x14ac:dyDescent="0.2">
      <c r="D296" s="4"/>
    </row>
    <row r="297" spans="4:4" x14ac:dyDescent="0.2">
      <c r="D297" s="4"/>
    </row>
    <row r="298" spans="4:4" x14ac:dyDescent="0.2">
      <c r="D298" s="4"/>
    </row>
    <row r="299" spans="4:4" x14ac:dyDescent="0.2">
      <c r="D299" s="4"/>
    </row>
    <row r="300" spans="4:4" x14ac:dyDescent="0.2">
      <c r="D300" s="4"/>
    </row>
    <row r="301" spans="4:4" x14ac:dyDescent="0.2">
      <c r="D301" s="4"/>
    </row>
    <row r="302" spans="4:4" x14ac:dyDescent="0.2">
      <c r="D302" s="4"/>
    </row>
    <row r="303" spans="4:4" x14ac:dyDescent="0.2">
      <c r="D303" s="4"/>
    </row>
    <row r="304" spans="4:4" x14ac:dyDescent="0.2">
      <c r="D304" s="4"/>
    </row>
    <row r="305" spans="4:4" x14ac:dyDescent="0.2">
      <c r="D305" s="4"/>
    </row>
    <row r="306" spans="4:4" x14ac:dyDescent="0.2">
      <c r="D306" s="4"/>
    </row>
    <row r="307" spans="4:4" x14ac:dyDescent="0.2">
      <c r="D307" s="4"/>
    </row>
    <row r="308" spans="4:4" x14ac:dyDescent="0.2">
      <c r="D308" s="4"/>
    </row>
    <row r="309" spans="4:4" x14ac:dyDescent="0.2">
      <c r="D309" s="4"/>
    </row>
    <row r="310" spans="4:4" x14ac:dyDescent="0.2">
      <c r="D310" s="4"/>
    </row>
    <row r="311" spans="4:4" x14ac:dyDescent="0.2">
      <c r="D311" s="4"/>
    </row>
    <row r="312" spans="4:4" x14ac:dyDescent="0.2">
      <c r="D312" s="4"/>
    </row>
    <row r="313" spans="4:4" x14ac:dyDescent="0.2">
      <c r="D313" s="4"/>
    </row>
    <row r="314" spans="4:4" x14ac:dyDescent="0.2">
      <c r="D314" s="4"/>
    </row>
    <row r="315" spans="4:4" x14ac:dyDescent="0.2">
      <c r="D315" s="4"/>
    </row>
    <row r="316" spans="4:4" x14ac:dyDescent="0.2">
      <c r="D316" s="4"/>
    </row>
    <row r="317" spans="4:4" x14ac:dyDescent="0.2">
      <c r="D317" s="4"/>
    </row>
    <row r="318" spans="4:4" x14ac:dyDescent="0.2">
      <c r="D318" s="4"/>
    </row>
    <row r="319" spans="4:4" x14ac:dyDescent="0.2">
      <c r="D319" s="4"/>
    </row>
    <row r="320" spans="4:4" x14ac:dyDescent="0.2">
      <c r="D320" s="4"/>
    </row>
    <row r="321" spans="4:4" x14ac:dyDescent="0.2">
      <c r="D321" s="4"/>
    </row>
    <row r="322" spans="4:4" x14ac:dyDescent="0.2">
      <c r="D322" s="4"/>
    </row>
    <row r="323" spans="4:4" x14ac:dyDescent="0.2">
      <c r="D323" s="4"/>
    </row>
    <row r="324" spans="4:4" x14ac:dyDescent="0.2">
      <c r="D324" s="4"/>
    </row>
    <row r="325" spans="4:4" x14ac:dyDescent="0.2">
      <c r="D325" s="4"/>
    </row>
    <row r="326" spans="4:4" x14ac:dyDescent="0.2">
      <c r="D326" s="4"/>
    </row>
    <row r="327" spans="4:4" x14ac:dyDescent="0.2">
      <c r="D327" s="4"/>
    </row>
    <row r="328" spans="4:4" x14ac:dyDescent="0.2">
      <c r="D328" s="4"/>
    </row>
    <row r="329" spans="4:4" x14ac:dyDescent="0.2">
      <c r="D329" s="4"/>
    </row>
    <row r="330" spans="4:4" x14ac:dyDescent="0.2">
      <c r="D330" s="4"/>
    </row>
    <row r="331" spans="4:4" x14ac:dyDescent="0.2">
      <c r="D331" s="4"/>
    </row>
    <row r="332" spans="4:4" x14ac:dyDescent="0.2">
      <c r="D332" s="4"/>
    </row>
    <row r="333" spans="4:4" x14ac:dyDescent="0.2">
      <c r="D333" s="4"/>
    </row>
    <row r="334" spans="4:4" x14ac:dyDescent="0.2">
      <c r="D334" s="4"/>
    </row>
    <row r="335" spans="4:4" x14ac:dyDescent="0.2">
      <c r="D335" s="4"/>
    </row>
    <row r="336" spans="4:4" x14ac:dyDescent="0.2">
      <c r="D336" s="4"/>
    </row>
    <row r="337" spans="4:4" x14ac:dyDescent="0.2">
      <c r="D337" s="4"/>
    </row>
    <row r="338" spans="4:4" x14ac:dyDescent="0.2">
      <c r="D338" s="4"/>
    </row>
    <row r="339" spans="4:4" x14ac:dyDescent="0.2">
      <c r="D339" s="4"/>
    </row>
    <row r="340" spans="4:4" x14ac:dyDescent="0.2">
      <c r="D340" s="4"/>
    </row>
    <row r="341" spans="4:4" x14ac:dyDescent="0.2">
      <c r="D341" s="4"/>
    </row>
    <row r="342" spans="4:4" x14ac:dyDescent="0.2">
      <c r="D342" s="4"/>
    </row>
    <row r="343" spans="4:4" x14ac:dyDescent="0.2">
      <c r="D343" s="4"/>
    </row>
    <row r="344" spans="4:4" x14ac:dyDescent="0.2">
      <c r="D344" s="4"/>
    </row>
    <row r="345" spans="4:4" x14ac:dyDescent="0.2">
      <c r="D345" s="4"/>
    </row>
    <row r="346" spans="4:4" x14ac:dyDescent="0.2">
      <c r="D346" s="4"/>
    </row>
    <row r="347" spans="4:4" x14ac:dyDescent="0.2">
      <c r="D347" s="4"/>
    </row>
    <row r="348" spans="4:4" x14ac:dyDescent="0.2">
      <c r="D348" s="4"/>
    </row>
    <row r="349" spans="4:4" x14ac:dyDescent="0.2">
      <c r="D349" s="4"/>
    </row>
    <row r="350" spans="4:4" x14ac:dyDescent="0.2">
      <c r="D350" s="4"/>
    </row>
    <row r="351" spans="4:4" x14ac:dyDescent="0.2">
      <c r="D351" s="4"/>
    </row>
    <row r="352" spans="4:4" x14ac:dyDescent="0.2">
      <c r="D352" s="4"/>
    </row>
    <row r="353" spans="4:4" x14ac:dyDescent="0.2">
      <c r="D353" s="4"/>
    </row>
    <row r="354" spans="4:4" x14ac:dyDescent="0.2">
      <c r="D354" s="4"/>
    </row>
    <row r="355" spans="4:4" x14ac:dyDescent="0.2">
      <c r="D355" s="4"/>
    </row>
    <row r="356" spans="4:4" x14ac:dyDescent="0.2">
      <c r="D356" s="4"/>
    </row>
    <row r="357" spans="4:4" x14ac:dyDescent="0.2">
      <c r="D357" s="4"/>
    </row>
    <row r="358" spans="4:4" x14ac:dyDescent="0.2">
      <c r="D358" s="4"/>
    </row>
    <row r="359" spans="4:4" x14ac:dyDescent="0.2">
      <c r="D359" s="4"/>
    </row>
    <row r="360" spans="4:4" x14ac:dyDescent="0.2">
      <c r="D360" s="4"/>
    </row>
    <row r="361" spans="4:4" x14ac:dyDescent="0.2">
      <c r="D361" s="4"/>
    </row>
    <row r="362" spans="4:4" x14ac:dyDescent="0.2">
      <c r="D362" s="4"/>
    </row>
    <row r="363" spans="4:4" x14ac:dyDescent="0.2">
      <c r="D363" s="4"/>
    </row>
    <row r="364" spans="4:4" x14ac:dyDescent="0.2">
      <c r="D364" s="4"/>
    </row>
    <row r="365" spans="4:4" x14ac:dyDescent="0.2">
      <c r="D365" s="4"/>
    </row>
    <row r="366" spans="4:4" x14ac:dyDescent="0.2">
      <c r="D366" s="4"/>
    </row>
    <row r="367" spans="4:4" x14ac:dyDescent="0.2">
      <c r="D367" s="4"/>
    </row>
    <row r="368" spans="4:4" x14ac:dyDescent="0.2">
      <c r="D368" s="4"/>
    </row>
    <row r="369" spans="4:4" x14ac:dyDescent="0.2">
      <c r="D369" s="4"/>
    </row>
    <row r="370" spans="4:4" x14ac:dyDescent="0.2">
      <c r="D370" s="4"/>
    </row>
    <row r="371" spans="4:4" x14ac:dyDescent="0.2">
      <c r="D371" s="4"/>
    </row>
    <row r="372" spans="4:4" x14ac:dyDescent="0.2">
      <c r="D372" s="4"/>
    </row>
    <row r="373" spans="4:4" x14ac:dyDescent="0.2">
      <c r="D373" s="4"/>
    </row>
    <row r="374" spans="4:4" x14ac:dyDescent="0.2">
      <c r="D374" s="4"/>
    </row>
    <row r="375" spans="4:4" x14ac:dyDescent="0.2">
      <c r="D375" s="4"/>
    </row>
    <row r="376" spans="4:4" x14ac:dyDescent="0.2">
      <c r="D376" s="4"/>
    </row>
    <row r="377" spans="4:4" x14ac:dyDescent="0.2">
      <c r="D377" s="4"/>
    </row>
    <row r="378" spans="4:4" x14ac:dyDescent="0.2">
      <c r="D378" s="4"/>
    </row>
    <row r="379" spans="4:4" x14ac:dyDescent="0.2">
      <c r="D379" s="4"/>
    </row>
    <row r="380" spans="4:4" x14ac:dyDescent="0.2">
      <c r="D380" s="4"/>
    </row>
    <row r="381" spans="4:4" x14ac:dyDescent="0.2">
      <c r="D381" s="4"/>
    </row>
    <row r="382" spans="4:4" x14ac:dyDescent="0.2">
      <c r="D382" s="4"/>
    </row>
    <row r="383" spans="4:4" x14ac:dyDescent="0.2">
      <c r="D383" s="4"/>
    </row>
    <row r="384" spans="4:4" x14ac:dyDescent="0.2">
      <c r="D384" s="4"/>
    </row>
    <row r="385" spans="4:4" x14ac:dyDescent="0.2">
      <c r="D385" s="4"/>
    </row>
    <row r="386" spans="4:4" x14ac:dyDescent="0.2">
      <c r="D386" s="4"/>
    </row>
    <row r="387" spans="4:4" x14ac:dyDescent="0.2">
      <c r="D387" s="4"/>
    </row>
    <row r="388" spans="4:4" x14ac:dyDescent="0.2">
      <c r="D388" s="4"/>
    </row>
    <row r="389" spans="4:4" x14ac:dyDescent="0.2">
      <c r="D389" s="4"/>
    </row>
    <row r="390" spans="4:4" x14ac:dyDescent="0.2">
      <c r="D390" s="4"/>
    </row>
    <row r="391" spans="4:4" x14ac:dyDescent="0.2">
      <c r="D391" s="4"/>
    </row>
  </sheetData>
  <sheetProtection algorithmName="SHA-512" hashValue="OnizsEyd8tA5RnCjK5iFiSBHjadCIlYpbytnlURi+bNCjajsCFuSniSesjwpULcrgohPGeeY4OwYWgDh3K2VEw==" saltValue="907MoUVaGxn1CtYfYo52Hg==" spinCount="100000" sheet="1" objects="1" scenarios="1" formatCells="0"/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34A31"/>
  </sheetPr>
  <dimension ref="A1:CV383"/>
  <sheetViews>
    <sheetView zoomScale="75" zoomScaleNormal="75" workbookViewId="0"/>
  </sheetViews>
  <sheetFormatPr defaultRowHeight="12.75" x14ac:dyDescent="0.2"/>
  <cols>
    <col min="1" max="1" width="2.28515625" customWidth="1"/>
    <col min="2" max="2" width="18.7109375" customWidth="1"/>
    <col min="3" max="3" width="69.85546875" customWidth="1"/>
    <col min="4" max="4" width="8.7109375" customWidth="1"/>
    <col min="5" max="5" width="12.7109375" style="182" customWidth="1"/>
    <col min="6" max="6" width="9.140625" style="182"/>
    <col min="7" max="7" width="4" customWidth="1"/>
    <col min="8" max="8" width="45.7109375" customWidth="1"/>
    <col min="9" max="10" width="12.7109375" customWidth="1"/>
  </cols>
  <sheetData>
    <row r="1" spans="1:100" x14ac:dyDescent="0.2">
      <c r="A1" s="8"/>
      <c r="B1" s="8"/>
      <c r="C1" s="8"/>
      <c r="D1" s="8"/>
      <c r="E1" s="169"/>
      <c r="F1" s="169"/>
      <c r="G1" s="8"/>
      <c r="H1" s="8"/>
      <c r="I1" s="8"/>
      <c r="J1" s="8"/>
      <c r="K1" s="8"/>
    </row>
    <row r="2" spans="1:100" ht="14.25" x14ac:dyDescent="0.2">
      <c r="A2" s="8"/>
      <c r="B2" s="12"/>
      <c r="C2" s="29" t="s">
        <v>297</v>
      </c>
      <c r="D2" s="12"/>
      <c r="E2" s="170"/>
      <c r="F2" s="172"/>
      <c r="G2" s="13"/>
      <c r="H2" s="29" t="s">
        <v>165</v>
      </c>
      <c r="I2" s="13"/>
      <c r="J2" s="13"/>
      <c r="K2" s="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</row>
    <row r="3" spans="1:100" s="74" customFormat="1" ht="15" thickBot="1" x14ac:dyDescent="0.25">
      <c r="A3" s="11"/>
      <c r="B3" s="11"/>
      <c r="C3" s="63"/>
      <c r="D3" s="72"/>
      <c r="E3" s="171"/>
      <c r="F3" s="184"/>
      <c r="G3" s="9"/>
      <c r="H3" s="63"/>
      <c r="I3" s="9"/>
      <c r="J3" s="9"/>
      <c r="K3" s="9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</row>
    <row r="4" spans="1:100" ht="6.75" customHeight="1" thickTop="1" thickBot="1" x14ac:dyDescent="0.25">
      <c r="A4" s="8"/>
      <c r="B4" s="8"/>
      <c r="C4" s="7"/>
      <c r="D4" s="7"/>
      <c r="E4" s="172"/>
      <c r="F4" s="172"/>
      <c r="G4" s="68"/>
      <c r="H4" s="69"/>
      <c r="I4" s="70"/>
      <c r="J4" s="71"/>
      <c r="K4" s="7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</row>
    <row r="5" spans="1:100" ht="42" customHeight="1" thickTop="1" x14ac:dyDescent="0.2">
      <c r="A5" s="8"/>
      <c r="B5" s="15" t="s">
        <v>206</v>
      </c>
      <c r="C5" s="16" t="s">
        <v>26</v>
      </c>
      <c r="D5" s="16" t="s">
        <v>27</v>
      </c>
      <c r="E5" s="173" t="s">
        <v>28</v>
      </c>
      <c r="F5" s="172"/>
      <c r="G5" s="54" t="s">
        <v>50</v>
      </c>
      <c r="H5" s="67" t="s">
        <v>46</v>
      </c>
      <c r="I5" s="75" t="s">
        <v>47</v>
      </c>
      <c r="J5" s="56" t="s">
        <v>53</v>
      </c>
      <c r="K5" s="9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</row>
    <row r="6" spans="1:100" ht="14.25" x14ac:dyDescent="0.2">
      <c r="A6" s="8"/>
      <c r="B6" s="130"/>
      <c r="C6" s="128" t="s">
        <v>49</v>
      </c>
      <c r="D6" s="18" t="s">
        <v>16</v>
      </c>
      <c r="E6" s="174"/>
      <c r="F6" s="172"/>
      <c r="G6" s="24">
        <v>1</v>
      </c>
      <c r="H6" s="21" t="s">
        <v>19</v>
      </c>
      <c r="I6" s="22" t="e">
        <f>((E38+E37)/E6)*100</f>
        <v>#DIV/0!</v>
      </c>
      <c r="J6" s="25">
        <f>IF(E6&lt;=0,0, IF((I6)&lt;=0,0,IF(I6&lt;1.5,1,IF(I6&gt;3,3,2))))</f>
        <v>0</v>
      </c>
      <c r="K6" s="31"/>
      <c r="L6" s="2"/>
      <c r="M6" s="2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</row>
    <row r="7" spans="1:100" ht="14.25" x14ac:dyDescent="0.2">
      <c r="A7" s="8"/>
      <c r="B7" s="130" t="s">
        <v>180</v>
      </c>
      <c r="C7" s="128" t="s">
        <v>149</v>
      </c>
      <c r="D7" s="18" t="s">
        <v>150</v>
      </c>
      <c r="E7" s="174"/>
      <c r="F7" s="172"/>
      <c r="G7" s="24">
        <v>2</v>
      </c>
      <c r="H7" s="21" t="s">
        <v>48</v>
      </c>
      <c r="I7" s="22" t="e">
        <f>((E15+E16+E17)/E6)*100</f>
        <v>#DIV/0!</v>
      </c>
      <c r="J7" s="25">
        <f>IF(E6&lt;=0,0, IF((I7)&lt;=0,0,IF(I7&lt;2,1,IF(I7&gt;8,3,2))))</f>
        <v>0</v>
      </c>
      <c r="K7" s="31"/>
      <c r="L7" s="2"/>
      <c r="M7" s="2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</row>
    <row r="8" spans="1:100" ht="14.25" x14ac:dyDescent="0.2">
      <c r="A8" s="8"/>
      <c r="B8" s="130" t="s">
        <v>181</v>
      </c>
      <c r="C8" s="128" t="s">
        <v>7</v>
      </c>
      <c r="D8" s="18" t="s">
        <v>17</v>
      </c>
      <c r="E8" s="174"/>
      <c r="F8" s="172"/>
      <c r="G8" s="24">
        <v>3</v>
      </c>
      <c r="H8" s="21" t="s">
        <v>24</v>
      </c>
      <c r="I8" s="22" t="e">
        <f>(E34/(E31+E33))*100</f>
        <v>#DIV/0!</v>
      </c>
      <c r="J8" s="25">
        <f>IF((E31+E33)&lt;=0,1,IF(I8&lt;15,1,IF(I8&gt;30,3,2)))</f>
        <v>1</v>
      </c>
      <c r="K8" s="31"/>
      <c r="L8" s="2"/>
      <c r="M8" s="2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</row>
    <row r="9" spans="1:100" ht="14.25" x14ac:dyDescent="0.2">
      <c r="A9" s="8"/>
      <c r="B9" s="130" t="s">
        <v>182</v>
      </c>
      <c r="C9" s="128" t="s">
        <v>11</v>
      </c>
      <c r="D9" s="18" t="s">
        <v>18</v>
      </c>
      <c r="E9" s="174"/>
      <c r="F9" s="184"/>
      <c r="G9" s="24">
        <v>4</v>
      </c>
      <c r="H9" s="21" t="s">
        <v>23</v>
      </c>
      <c r="I9" s="22" t="e">
        <f>((E40+E35+E36)/(E30+E32))*100</f>
        <v>#DIV/0!</v>
      </c>
      <c r="J9" s="25">
        <f>IF(E40+E36+E35&lt;=0,0, IF(E30+E32&lt;=0,0, IF(I9&lt;6,1, IF(I9&gt;15,3,2))))</f>
        <v>0</v>
      </c>
      <c r="K9" s="31"/>
      <c r="L9" s="2"/>
      <c r="M9" s="2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</row>
    <row r="10" spans="1:100" ht="14.25" x14ac:dyDescent="0.2">
      <c r="A10" s="8"/>
      <c r="B10" s="130" t="s">
        <v>183</v>
      </c>
      <c r="C10" s="128" t="s">
        <v>12</v>
      </c>
      <c r="D10" s="18" t="s">
        <v>102</v>
      </c>
      <c r="E10" s="174"/>
      <c r="F10" s="184"/>
      <c r="G10" s="24">
        <v>5</v>
      </c>
      <c r="H10" s="21" t="s">
        <v>25</v>
      </c>
      <c r="I10" s="22" t="e">
        <f>((E18-E20-E22-E19)/E14)*100</f>
        <v>#DIV/0!</v>
      </c>
      <c r="J10" s="25">
        <f>IF(E14&lt;=0,0, IF((I10)&gt;=100,0,IF(I10&lt;55,3,IF(I10&gt;70,1,2))))</f>
        <v>0</v>
      </c>
      <c r="K10" s="31"/>
      <c r="L10" s="2"/>
      <c r="M10" s="2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</row>
    <row r="11" spans="1:100" ht="14.25" x14ac:dyDescent="0.2">
      <c r="A11" s="8"/>
      <c r="B11" s="130" t="s">
        <v>184</v>
      </c>
      <c r="C11" s="128" t="s">
        <v>15</v>
      </c>
      <c r="D11" s="18" t="s">
        <v>103</v>
      </c>
      <c r="E11" s="174"/>
      <c r="F11" s="184"/>
      <c r="G11" s="24">
        <v>6</v>
      </c>
      <c r="H11" s="21" t="s">
        <v>20</v>
      </c>
      <c r="I11" s="22" t="e">
        <f>(E38+E37)/E39</f>
        <v>#DIV/0!</v>
      </c>
      <c r="J11" s="25">
        <f>IF(AND(E39=0,(E38+E37)&lt;=0),0, IF(E39=0,3, IF(I11&lt;=0,0, IF(I11&lt;1.1,1,IF(I11&gt;2.1,3,2)))))</f>
        <v>0</v>
      </c>
      <c r="K11" s="31"/>
      <c r="L11" s="2"/>
      <c r="M11" s="2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</row>
    <row r="12" spans="1:100" ht="14.25" x14ac:dyDescent="0.2">
      <c r="A12" s="8"/>
      <c r="B12" s="130" t="s">
        <v>185</v>
      </c>
      <c r="C12" s="128" t="s">
        <v>13</v>
      </c>
      <c r="D12" s="18" t="s">
        <v>104</v>
      </c>
      <c r="E12" s="174"/>
      <c r="F12" s="184"/>
      <c r="G12" s="24">
        <v>7</v>
      </c>
      <c r="H12" s="21" t="s">
        <v>22</v>
      </c>
      <c r="I12" s="22" t="e">
        <f>(E18-E20-E22-E19-E12)/(E40+E35+E36)</f>
        <v>#DIV/0!</v>
      </c>
      <c r="J12" s="25">
        <f>IF((E40+E35+E36)&lt;=0,0,IF(I12&lt;5,3,IF(I12&gt;7,1,2)))</f>
        <v>0</v>
      </c>
      <c r="K12" s="31"/>
      <c r="L12" s="2"/>
      <c r="M12" s="2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</row>
    <row r="13" spans="1:100" ht="14.25" x14ac:dyDescent="0.2">
      <c r="A13" s="8"/>
      <c r="B13" s="130" t="s">
        <v>186</v>
      </c>
      <c r="C13" s="128" t="s">
        <v>8</v>
      </c>
      <c r="D13" s="18" t="s">
        <v>105</v>
      </c>
      <c r="E13" s="174"/>
      <c r="F13" s="184"/>
      <c r="G13" s="24">
        <v>8</v>
      </c>
      <c r="H13" s="21" t="s">
        <v>21</v>
      </c>
      <c r="I13" s="22" t="e">
        <f>(E8+E13-E21-E23-E24-E25-E20)/E9</f>
        <v>#DIV/0!</v>
      </c>
      <c r="J13" s="25">
        <f>IF((E9)&lt;=0,1,IF(I13&lt;0.5,1,IF(I13&gt;0.7,3,2)))</f>
        <v>1</v>
      </c>
      <c r="K13" s="31"/>
      <c r="L13" s="2"/>
      <c r="M13" s="2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</row>
    <row r="14" spans="1:100" ht="14.25" x14ac:dyDescent="0.2">
      <c r="A14" s="8"/>
      <c r="B14" s="130"/>
      <c r="C14" s="128" t="s">
        <v>3</v>
      </c>
      <c r="D14" s="18" t="s">
        <v>106</v>
      </c>
      <c r="E14" s="174"/>
      <c r="F14" s="184"/>
      <c r="G14" s="24">
        <v>9</v>
      </c>
      <c r="H14" s="21" t="s">
        <v>152</v>
      </c>
      <c r="I14" s="22" t="e">
        <f>(E10-E11+E12)/(E21-E22+E23+E24)</f>
        <v>#DIV/0!</v>
      </c>
      <c r="J14" s="25">
        <f>IF(AND((E10-E11+E12)=0,(E21-E22+E23+E24)=0),1,IF((E21-E22+E23+E24)&lt;=0,3,IF(I14&lt;1,1,IF(I14&gt;1.5,3,2))))</f>
        <v>1</v>
      </c>
      <c r="K14" s="31"/>
      <c r="L14" s="2"/>
      <c r="M14" s="2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</row>
    <row r="15" spans="1:100" ht="14.25" x14ac:dyDescent="0.2">
      <c r="A15" s="8"/>
      <c r="B15" s="130" t="s">
        <v>187</v>
      </c>
      <c r="C15" s="128" t="s">
        <v>179</v>
      </c>
      <c r="D15" s="18" t="s">
        <v>126</v>
      </c>
      <c r="E15" s="174"/>
      <c r="F15" s="184"/>
      <c r="G15" s="24">
        <v>10</v>
      </c>
      <c r="H15" s="21" t="s">
        <v>153</v>
      </c>
      <c r="I15" s="22" t="e">
        <f>((E7-'2014-ÚČ'!E7+E35)/'2014-ÚČ'!E7)*100</f>
        <v>#DIV/0!</v>
      </c>
      <c r="J15" s="25">
        <f>IF(AND(E7=0,E35=0,'2014-ÚČ'!E7=0),0, IF('2014-ÚČ'!E7=0,3, IF(I15&lt;=0,0, IF(I15&lt;2.51,1, IF(I15&gt;5,3,2)))))</f>
        <v>0</v>
      </c>
      <c r="K15" s="31"/>
      <c r="L15" s="2"/>
      <c r="M15" s="2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</row>
    <row r="16" spans="1:100" ht="15.75" thickBot="1" x14ac:dyDescent="0.25">
      <c r="A16" s="8"/>
      <c r="B16" s="130" t="s">
        <v>188</v>
      </c>
      <c r="C16" s="128" t="s">
        <v>1</v>
      </c>
      <c r="D16" s="18" t="s">
        <v>127</v>
      </c>
      <c r="E16" s="174"/>
      <c r="F16" s="184"/>
      <c r="G16" s="26" t="s">
        <v>54</v>
      </c>
      <c r="H16" s="27" t="s">
        <v>176</v>
      </c>
      <c r="I16" s="27"/>
      <c r="J16" s="28">
        <f>SUM(J6:J15)</f>
        <v>3</v>
      </c>
      <c r="K16" s="9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</row>
    <row r="17" spans="1:100" ht="15" thickTop="1" x14ac:dyDescent="0.2">
      <c r="A17" s="8"/>
      <c r="B17" s="130" t="s">
        <v>189</v>
      </c>
      <c r="C17" s="128" t="s">
        <v>2</v>
      </c>
      <c r="D17" s="18" t="s">
        <v>122</v>
      </c>
      <c r="E17" s="174"/>
      <c r="F17" s="184"/>
      <c r="G17" s="7"/>
      <c r="H17" s="7"/>
      <c r="I17" s="7"/>
      <c r="J17" s="7"/>
      <c r="K17" s="7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</row>
    <row r="18" spans="1:100" ht="14.25" x14ac:dyDescent="0.2">
      <c r="A18" s="8"/>
      <c r="B18" s="130" t="s">
        <v>190</v>
      </c>
      <c r="C18" s="128" t="s">
        <v>4</v>
      </c>
      <c r="D18" s="18" t="s">
        <v>129</v>
      </c>
      <c r="E18" s="174"/>
      <c r="F18" s="184"/>
      <c r="G18" s="7"/>
      <c r="H18" s="7"/>
      <c r="I18" s="7"/>
      <c r="J18" s="7"/>
      <c r="K18" s="7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</row>
    <row r="19" spans="1:100" ht="14.25" x14ac:dyDescent="0.2">
      <c r="A19" s="8"/>
      <c r="B19" s="130" t="s">
        <v>191</v>
      </c>
      <c r="C19" s="128" t="s">
        <v>5</v>
      </c>
      <c r="D19" s="18" t="s">
        <v>145</v>
      </c>
      <c r="E19" s="174"/>
      <c r="F19" s="184"/>
      <c r="G19" s="7"/>
      <c r="H19" s="7"/>
      <c r="I19" s="7"/>
      <c r="J19" s="7"/>
      <c r="K19" s="7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</row>
    <row r="20" spans="1:100" ht="14.25" x14ac:dyDescent="0.2">
      <c r="A20" s="8"/>
      <c r="B20" s="130" t="s">
        <v>208</v>
      </c>
      <c r="C20" s="128" t="s">
        <v>14</v>
      </c>
      <c r="D20" s="18" t="s">
        <v>51</v>
      </c>
      <c r="E20" s="174"/>
      <c r="F20" s="184"/>
      <c r="G20" s="7"/>
      <c r="H20" s="7"/>
      <c r="I20" s="7"/>
      <c r="J20" s="110"/>
      <c r="K20" s="7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</row>
    <row r="21" spans="1:100" ht="14.25" x14ac:dyDescent="0.2">
      <c r="A21" s="8"/>
      <c r="B21" s="130" t="s">
        <v>192</v>
      </c>
      <c r="C21" s="128" t="s">
        <v>9</v>
      </c>
      <c r="D21" s="18" t="s">
        <v>146</v>
      </c>
      <c r="E21" s="174"/>
      <c r="F21" s="184"/>
      <c r="G21" s="7"/>
      <c r="H21" s="7"/>
      <c r="I21" s="7"/>
      <c r="J21" s="110"/>
      <c r="K21" s="7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</row>
    <row r="22" spans="1:100" ht="14.25" x14ac:dyDescent="0.2">
      <c r="A22" s="8"/>
      <c r="B22" s="130" t="s">
        <v>193</v>
      </c>
      <c r="C22" s="128" t="s">
        <v>14</v>
      </c>
      <c r="D22" s="18" t="s">
        <v>147</v>
      </c>
      <c r="E22" s="174"/>
      <c r="F22" s="184"/>
      <c r="G22" s="7"/>
      <c r="H22" s="7"/>
      <c r="I22" s="109"/>
      <c r="J22" s="7"/>
      <c r="K22" s="7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</row>
    <row r="23" spans="1:100" ht="14.25" x14ac:dyDescent="0.2">
      <c r="A23" s="8"/>
      <c r="B23" s="130" t="s">
        <v>209</v>
      </c>
      <c r="C23" s="128" t="s">
        <v>124</v>
      </c>
      <c r="D23" s="18" t="s">
        <v>132</v>
      </c>
      <c r="E23" s="174"/>
      <c r="F23" s="184"/>
      <c r="G23" s="7"/>
      <c r="H23" s="7"/>
      <c r="I23" s="7"/>
      <c r="J23" s="7"/>
      <c r="K23" s="7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</row>
    <row r="24" spans="1:100" ht="14.25" x14ac:dyDescent="0.2">
      <c r="A24" s="8"/>
      <c r="B24" s="130" t="s">
        <v>194</v>
      </c>
      <c r="C24" s="128" t="s">
        <v>10</v>
      </c>
      <c r="D24" s="18" t="s">
        <v>133</v>
      </c>
      <c r="E24" s="174"/>
      <c r="F24" s="184"/>
      <c r="G24" s="7"/>
      <c r="H24" s="7"/>
      <c r="I24" s="7"/>
      <c r="J24" s="7"/>
      <c r="K24" s="7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</row>
    <row r="25" spans="1:100" ht="15" thickBot="1" x14ac:dyDescent="0.25">
      <c r="A25" s="8"/>
      <c r="B25" s="131" t="s">
        <v>195</v>
      </c>
      <c r="C25" s="129" t="s">
        <v>8</v>
      </c>
      <c r="D25" s="20" t="s">
        <v>148</v>
      </c>
      <c r="E25" s="176"/>
      <c r="F25" s="184"/>
      <c r="G25" s="7"/>
      <c r="H25" s="7"/>
      <c r="I25" s="7"/>
      <c r="J25" s="7"/>
      <c r="K25" s="7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</row>
    <row r="26" spans="1:100" ht="15" thickTop="1" x14ac:dyDescent="0.2">
      <c r="A26" s="8"/>
      <c r="B26" s="8"/>
      <c r="C26" s="7"/>
      <c r="D26" s="7"/>
      <c r="E26" s="172"/>
      <c r="F26" s="184"/>
      <c r="G26" s="7"/>
      <c r="H26" s="7"/>
      <c r="I26" s="7"/>
      <c r="J26" s="7"/>
      <c r="K26" s="7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</row>
    <row r="27" spans="1:100" ht="14.25" x14ac:dyDescent="0.2">
      <c r="A27" s="8"/>
      <c r="B27" s="13"/>
      <c r="C27" s="29" t="s">
        <v>298</v>
      </c>
      <c r="D27" s="13"/>
      <c r="E27" s="177"/>
      <c r="F27" s="184"/>
      <c r="G27" s="7"/>
      <c r="H27" s="7"/>
      <c r="I27" s="7"/>
      <c r="J27" s="7"/>
      <c r="K27" s="7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</row>
    <row r="28" spans="1:100" ht="15" thickBot="1" x14ac:dyDescent="0.25">
      <c r="A28" s="8"/>
      <c r="B28" s="8"/>
      <c r="C28" s="7"/>
      <c r="D28" s="7"/>
      <c r="E28" s="172"/>
      <c r="F28" s="184"/>
      <c r="G28" s="7"/>
      <c r="H28" s="7"/>
      <c r="I28" s="7"/>
      <c r="J28" s="7"/>
      <c r="K28" s="7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</row>
    <row r="29" spans="1:100" ht="43.5" thickTop="1" x14ac:dyDescent="0.2">
      <c r="A29" s="8"/>
      <c r="B29" s="15" t="s">
        <v>206</v>
      </c>
      <c r="C29" s="16" t="s">
        <v>26</v>
      </c>
      <c r="D29" s="16" t="s">
        <v>27</v>
      </c>
      <c r="E29" s="178" t="s">
        <v>28</v>
      </c>
      <c r="F29" s="184"/>
      <c r="G29" s="7"/>
      <c r="H29" s="7"/>
      <c r="I29" s="7"/>
      <c r="J29" s="7"/>
      <c r="K29" s="7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</row>
    <row r="30" spans="1:100" ht="14.25" x14ac:dyDescent="0.2">
      <c r="A30" s="8"/>
      <c r="B30" s="133" t="s">
        <v>196</v>
      </c>
      <c r="C30" s="135" t="s">
        <v>30</v>
      </c>
      <c r="D30" s="18" t="s">
        <v>29</v>
      </c>
      <c r="E30" s="174"/>
      <c r="F30" s="184"/>
      <c r="G30" s="7"/>
      <c r="H30" s="7"/>
      <c r="I30" s="7"/>
      <c r="J30" s="7"/>
      <c r="K30" s="7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</row>
    <row r="31" spans="1:100" ht="14.25" x14ac:dyDescent="0.2">
      <c r="A31" s="8"/>
      <c r="B31" s="133" t="s">
        <v>197</v>
      </c>
      <c r="C31" s="135" t="s">
        <v>31</v>
      </c>
      <c r="D31" s="18" t="s">
        <v>34</v>
      </c>
      <c r="E31" s="174"/>
      <c r="F31" s="184"/>
      <c r="G31" s="7"/>
      <c r="H31" s="7"/>
      <c r="I31" s="7"/>
      <c r="J31" s="7"/>
      <c r="K31" s="7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</row>
    <row r="32" spans="1:100" ht="14.25" x14ac:dyDescent="0.2">
      <c r="A32" s="8"/>
      <c r="B32" s="133" t="s">
        <v>198</v>
      </c>
      <c r="C32" s="135" t="s">
        <v>32</v>
      </c>
      <c r="D32" s="18" t="s">
        <v>33</v>
      </c>
      <c r="E32" s="174"/>
      <c r="F32" s="184"/>
      <c r="G32" s="7"/>
      <c r="H32" s="7"/>
      <c r="I32" s="7"/>
      <c r="J32" s="7"/>
      <c r="K32" s="7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</row>
    <row r="33" spans="1:100" ht="14.25" x14ac:dyDescent="0.2">
      <c r="A33" s="8"/>
      <c r="B33" s="133" t="s">
        <v>190</v>
      </c>
      <c r="C33" s="135" t="s">
        <v>35</v>
      </c>
      <c r="D33" s="18" t="s">
        <v>36</v>
      </c>
      <c r="E33" s="174"/>
      <c r="F33" s="184"/>
      <c r="G33" s="7"/>
      <c r="H33" s="7"/>
      <c r="I33" s="7"/>
      <c r="J33" s="7"/>
      <c r="K33" s="7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</row>
    <row r="34" spans="1:100" ht="14.25" x14ac:dyDescent="0.2">
      <c r="A34" s="8"/>
      <c r="B34" s="133" t="s">
        <v>199</v>
      </c>
      <c r="C34" s="135" t="s">
        <v>37</v>
      </c>
      <c r="D34" s="18" t="s">
        <v>38</v>
      </c>
      <c r="E34" s="174"/>
      <c r="F34" s="184"/>
      <c r="G34" s="7"/>
      <c r="H34" s="7"/>
      <c r="I34" s="7"/>
      <c r="J34" s="7"/>
      <c r="K34" s="7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</row>
    <row r="35" spans="1:100" ht="14.25" x14ac:dyDescent="0.2">
      <c r="A35" s="8"/>
      <c r="B35" s="133" t="s">
        <v>200</v>
      </c>
      <c r="C35" s="135" t="s">
        <v>6</v>
      </c>
      <c r="D35" s="18" t="s">
        <v>39</v>
      </c>
      <c r="E35" s="174"/>
      <c r="F35" s="184"/>
      <c r="G35" s="7"/>
      <c r="H35" s="7"/>
      <c r="I35" s="7"/>
      <c r="J35" s="7"/>
      <c r="K35" s="7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</row>
    <row r="36" spans="1:100" ht="14.25" x14ac:dyDescent="0.2">
      <c r="A36" s="8"/>
      <c r="B36" s="133" t="s">
        <v>201</v>
      </c>
      <c r="C36" s="135" t="s">
        <v>144</v>
      </c>
      <c r="D36" s="18" t="s">
        <v>143</v>
      </c>
      <c r="E36" s="174"/>
      <c r="F36" s="184"/>
      <c r="G36" s="7"/>
      <c r="H36" s="7"/>
      <c r="I36" s="7"/>
      <c r="J36" s="7"/>
      <c r="K36" s="7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</row>
    <row r="37" spans="1:100" ht="27.6" customHeight="1" x14ac:dyDescent="0.2">
      <c r="A37" s="8"/>
      <c r="B37" s="133" t="s">
        <v>202</v>
      </c>
      <c r="C37" s="136" t="s">
        <v>40</v>
      </c>
      <c r="D37" s="23" t="s">
        <v>41</v>
      </c>
      <c r="E37" s="174"/>
      <c r="F37" s="184"/>
      <c r="G37" s="7"/>
      <c r="H37" s="7"/>
      <c r="I37" s="7"/>
      <c r="J37" s="7"/>
      <c r="K37" s="7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</row>
    <row r="38" spans="1:100" ht="14.25" x14ac:dyDescent="0.2">
      <c r="A38" s="8"/>
      <c r="B38" s="133" t="s">
        <v>205</v>
      </c>
      <c r="C38" s="135" t="s">
        <v>42</v>
      </c>
      <c r="D38" s="18" t="s">
        <v>43</v>
      </c>
      <c r="E38" s="179"/>
      <c r="F38" s="184"/>
      <c r="G38" s="7"/>
      <c r="H38" s="7"/>
      <c r="I38" s="7"/>
      <c r="J38" s="7"/>
      <c r="K38" s="7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</row>
    <row r="39" spans="1:100" ht="14.25" x14ac:dyDescent="0.2">
      <c r="A39" s="8"/>
      <c r="B39" s="133" t="s">
        <v>203</v>
      </c>
      <c r="C39" s="135" t="s">
        <v>44</v>
      </c>
      <c r="D39" s="18" t="s">
        <v>45</v>
      </c>
      <c r="E39" s="179"/>
      <c r="F39" s="184"/>
      <c r="G39" s="7"/>
      <c r="H39" s="7"/>
      <c r="I39" s="7"/>
      <c r="J39" s="7"/>
      <c r="K39" s="7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</row>
    <row r="40" spans="1:100" ht="15" thickBot="1" x14ac:dyDescent="0.25">
      <c r="A40" s="8"/>
      <c r="B40" s="134" t="s">
        <v>204</v>
      </c>
      <c r="C40" s="137" t="s">
        <v>141</v>
      </c>
      <c r="D40" s="20" t="s">
        <v>142</v>
      </c>
      <c r="E40" s="180"/>
      <c r="F40" s="184"/>
      <c r="G40" s="7"/>
      <c r="H40" s="7"/>
      <c r="I40" s="7"/>
      <c r="J40" s="7"/>
      <c r="K40" s="7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</row>
    <row r="41" spans="1:100" ht="15" thickTop="1" x14ac:dyDescent="0.2">
      <c r="A41" s="8"/>
      <c r="B41" s="8"/>
      <c r="C41" s="31"/>
      <c r="D41" s="30"/>
      <c r="E41" s="181"/>
      <c r="F41" s="184"/>
      <c r="G41" s="7"/>
      <c r="H41" s="7"/>
      <c r="I41" s="7"/>
      <c r="J41" s="7"/>
      <c r="K41" s="7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</row>
    <row r="42" spans="1:100" ht="14.25" x14ac:dyDescent="0.2">
      <c r="A42" s="8"/>
      <c r="B42" s="8"/>
      <c r="C42" s="7"/>
      <c r="D42" s="14"/>
      <c r="E42" s="172"/>
      <c r="F42" s="184"/>
      <c r="G42" s="7"/>
      <c r="H42" s="7"/>
      <c r="I42" s="7"/>
      <c r="J42" s="7"/>
      <c r="K42" s="7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</row>
    <row r="43" spans="1:100" ht="14.25" x14ac:dyDescent="0.2">
      <c r="C43" s="1"/>
      <c r="D43" s="3"/>
      <c r="E43" s="183"/>
      <c r="F43" s="183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</row>
    <row r="44" spans="1:100" ht="14.25" x14ac:dyDescent="0.2">
      <c r="C44" s="1"/>
      <c r="D44" s="3"/>
      <c r="E44" s="183"/>
      <c r="F44" s="183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</row>
    <row r="45" spans="1:100" ht="14.25" x14ac:dyDescent="0.2">
      <c r="C45" s="1"/>
      <c r="D45" s="3"/>
      <c r="E45" s="183"/>
      <c r="F45" s="183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</row>
    <row r="46" spans="1:100" ht="14.25" x14ac:dyDescent="0.2">
      <c r="C46" s="1"/>
      <c r="D46" s="3"/>
      <c r="E46" s="183"/>
      <c r="F46" s="183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</row>
    <row r="47" spans="1:100" ht="14.25" x14ac:dyDescent="0.2">
      <c r="C47" s="1"/>
      <c r="D47" s="3"/>
      <c r="E47" s="183"/>
      <c r="F47" s="183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</row>
    <row r="48" spans="1:100" ht="14.25" x14ac:dyDescent="0.2">
      <c r="C48" s="1"/>
      <c r="D48" s="3"/>
      <c r="E48" s="183"/>
      <c r="F48" s="183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</row>
    <row r="49" spans="3:100" ht="14.25" x14ac:dyDescent="0.2">
      <c r="C49" s="1"/>
      <c r="D49" s="3"/>
      <c r="E49" s="183"/>
      <c r="F49" s="183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</row>
    <row r="50" spans="3:100" ht="14.25" x14ac:dyDescent="0.2">
      <c r="C50" s="1"/>
      <c r="D50" s="3"/>
      <c r="E50" s="183"/>
      <c r="F50" s="183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</row>
    <row r="51" spans="3:100" ht="14.25" x14ac:dyDescent="0.2">
      <c r="C51" s="1"/>
      <c r="D51" s="3"/>
      <c r="E51" s="183"/>
      <c r="F51" s="183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</row>
    <row r="52" spans="3:100" ht="14.25" x14ac:dyDescent="0.2">
      <c r="C52" s="1"/>
      <c r="D52" s="3"/>
      <c r="E52" s="183"/>
      <c r="F52" s="183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</row>
    <row r="53" spans="3:100" ht="14.25" x14ac:dyDescent="0.2">
      <c r="C53" s="1"/>
      <c r="D53" s="3"/>
      <c r="E53" s="183"/>
      <c r="F53" s="183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</row>
    <row r="54" spans="3:100" ht="14.25" x14ac:dyDescent="0.2">
      <c r="C54" s="1"/>
      <c r="D54" s="3"/>
      <c r="E54" s="183"/>
      <c r="F54" s="183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</row>
    <row r="55" spans="3:100" ht="14.25" x14ac:dyDescent="0.2">
      <c r="C55" s="1"/>
      <c r="D55" s="3"/>
      <c r="E55" s="183"/>
      <c r="F55" s="183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</row>
    <row r="56" spans="3:100" ht="14.25" x14ac:dyDescent="0.2">
      <c r="C56" s="1"/>
      <c r="D56" s="3"/>
      <c r="E56" s="183"/>
      <c r="F56" s="183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</row>
    <row r="57" spans="3:100" ht="14.25" x14ac:dyDescent="0.2">
      <c r="C57" s="1"/>
      <c r="D57" s="3"/>
      <c r="E57" s="183"/>
      <c r="F57" s="183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</row>
    <row r="58" spans="3:100" ht="14.25" x14ac:dyDescent="0.2">
      <c r="C58" s="1"/>
      <c r="D58" s="3"/>
      <c r="E58" s="183"/>
      <c r="F58" s="183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</row>
    <row r="59" spans="3:100" ht="14.25" x14ac:dyDescent="0.2">
      <c r="C59" s="1"/>
      <c r="D59" s="3"/>
      <c r="E59" s="183"/>
      <c r="F59" s="183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</row>
    <row r="60" spans="3:100" ht="14.25" x14ac:dyDescent="0.2">
      <c r="C60" s="1"/>
      <c r="D60" s="3"/>
      <c r="E60" s="183"/>
      <c r="F60" s="183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</row>
    <row r="61" spans="3:100" ht="14.25" x14ac:dyDescent="0.2">
      <c r="C61" s="1"/>
      <c r="D61" s="3"/>
      <c r="E61" s="183"/>
      <c r="F61" s="183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</row>
    <row r="62" spans="3:100" ht="14.25" x14ac:dyDescent="0.2">
      <c r="C62" s="1"/>
      <c r="D62" s="3"/>
      <c r="E62" s="183"/>
      <c r="F62" s="183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</row>
    <row r="63" spans="3:100" ht="14.25" x14ac:dyDescent="0.2">
      <c r="C63" s="1"/>
      <c r="D63" s="3"/>
      <c r="E63" s="183"/>
      <c r="F63" s="183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</row>
    <row r="64" spans="3:100" ht="14.25" x14ac:dyDescent="0.2">
      <c r="C64" s="1"/>
      <c r="D64" s="3"/>
      <c r="E64" s="183"/>
      <c r="F64" s="183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</row>
    <row r="65" spans="3:100" ht="14.25" x14ac:dyDescent="0.2">
      <c r="C65" s="1"/>
      <c r="D65" s="3"/>
      <c r="E65" s="183"/>
      <c r="F65" s="183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</row>
    <row r="66" spans="3:100" ht="14.25" x14ac:dyDescent="0.2">
      <c r="C66" s="1"/>
      <c r="D66" s="3"/>
      <c r="E66" s="183"/>
      <c r="F66" s="183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</row>
    <row r="67" spans="3:100" ht="14.25" x14ac:dyDescent="0.2">
      <c r="C67" s="1"/>
      <c r="D67" s="3"/>
      <c r="E67" s="183"/>
      <c r="F67" s="183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</row>
    <row r="68" spans="3:100" ht="14.25" x14ac:dyDescent="0.2">
      <c r="C68" s="1"/>
      <c r="D68" s="3"/>
      <c r="E68" s="183"/>
      <c r="F68" s="183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</row>
    <row r="69" spans="3:100" ht="14.25" x14ac:dyDescent="0.2">
      <c r="C69" s="1"/>
      <c r="D69" s="3"/>
      <c r="E69" s="183"/>
      <c r="F69" s="183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</row>
    <row r="70" spans="3:100" ht="14.25" x14ac:dyDescent="0.2">
      <c r="C70" s="1"/>
      <c r="D70" s="3"/>
      <c r="E70" s="183"/>
      <c r="F70" s="183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</row>
    <row r="71" spans="3:100" ht="14.25" x14ac:dyDescent="0.2">
      <c r="C71" s="1"/>
      <c r="D71" s="3"/>
      <c r="E71" s="183"/>
      <c r="F71" s="183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</row>
    <row r="72" spans="3:100" ht="14.25" x14ac:dyDescent="0.2">
      <c r="C72" s="1"/>
      <c r="D72" s="3"/>
      <c r="E72" s="183"/>
      <c r="F72" s="183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</row>
    <row r="73" spans="3:100" ht="14.25" x14ac:dyDescent="0.2">
      <c r="C73" s="1"/>
      <c r="D73" s="3"/>
      <c r="E73" s="183"/>
      <c r="F73" s="183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</row>
    <row r="74" spans="3:100" ht="14.25" x14ac:dyDescent="0.2">
      <c r="C74" s="1"/>
      <c r="D74" s="3"/>
      <c r="E74" s="183"/>
      <c r="F74" s="183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</row>
    <row r="75" spans="3:100" ht="14.25" x14ac:dyDescent="0.2">
      <c r="C75" s="1"/>
      <c r="D75" s="3"/>
      <c r="E75" s="183"/>
      <c r="F75" s="183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</row>
    <row r="76" spans="3:100" ht="14.25" x14ac:dyDescent="0.2">
      <c r="C76" s="1"/>
      <c r="D76" s="3"/>
      <c r="E76" s="183"/>
      <c r="F76" s="183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</row>
    <row r="77" spans="3:100" ht="14.25" x14ac:dyDescent="0.2">
      <c r="C77" s="1"/>
      <c r="D77" s="3"/>
      <c r="E77" s="183"/>
      <c r="F77" s="183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</row>
    <row r="78" spans="3:100" ht="14.25" x14ac:dyDescent="0.2">
      <c r="C78" s="1"/>
      <c r="D78" s="3"/>
      <c r="E78" s="183"/>
      <c r="F78" s="183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</row>
    <row r="79" spans="3:100" ht="14.25" x14ac:dyDescent="0.2">
      <c r="C79" s="1"/>
      <c r="D79" s="3"/>
      <c r="E79" s="183"/>
      <c r="F79" s="183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</row>
    <row r="80" spans="3:100" ht="14.25" x14ac:dyDescent="0.2">
      <c r="C80" s="1"/>
      <c r="D80" s="3"/>
      <c r="E80" s="183"/>
      <c r="F80" s="183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</row>
    <row r="81" spans="3:100" ht="14.25" x14ac:dyDescent="0.2">
      <c r="C81" s="1"/>
      <c r="D81" s="3"/>
      <c r="E81" s="183"/>
      <c r="F81" s="183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</row>
    <row r="82" spans="3:100" ht="14.25" x14ac:dyDescent="0.2">
      <c r="C82" s="1"/>
      <c r="D82" s="3"/>
      <c r="E82" s="183"/>
      <c r="F82" s="183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</row>
    <row r="83" spans="3:100" ht="14.25" x14ac:dyDescent="0.2">
      <c r="C83" s="1"/>
      <c r="D83" s="3"/>
      <c r="E83" s="183"/>
      <c r="F83" s="183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</row>
    <row r="84" spans="3:100" ht="14.25" x14ac:dyDescent="0.2">
      <c r="C84" s="1"/>
      <c r="D84" s="3"/>
      <c r="E84" s="183"/>
      <c r="F84" s="183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</row>
    <row r="85" spans="3:100" ht="14.25" x14ac:dyDescent="0.2">
      <c r="C85" s="1"/>
      <c r="D85" s="3"/>
      <c r="E85" s="183"/>
      <c r="F85" s="183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</row>
    <row r="86" spans="3:100" ht="14.25" x14ac:dyDescent="0.2">
      <c r="C86" s="1"/>
      <c r="D86" s="3"/>
      <c r="E86" s="183"/>
      <c r="F86" s="183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</row>
    <row r="87" spans="3:100" ht="14.25" x14ac:dyDescent="0.2">
      <c r="C87" s="1"/>
      <c r="D87" s="3"/>
      <c r="E87" s="183"/>
      <c r="F87" s="183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</row>
    <row r="88" spans="3:100" ht="14.25" x14ac:dyDescent="0.2">
      <c r="C88" s="1"/>
      <c r="D88" s="3"/>
      <c r="E88" s="183"/>
      <c r="F88" s="183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</row>
    <row r="89" spans="3:100" ht="14.25" x14ac:dyDescent="0.2">
      <c r="C89" s="1"/>
      <c r="D89" s="3"/>
      <c r="E89" s="183"/>
      <c r="F89" s="183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</row>
    <row r="90" spans="3:100" ht="14.25" x14ac:dyDescent="0.2">
      <c r="C90" s="1"/>
      <c r="D90" s="3"/>
      <c r="E90" s="183"/>
      <c r="F90" s="183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</row>
    <row r="91" spans="3:100" ht="14.25" x14ac:dyDescent="0.2">
      <c r="C91" s="1"/>
      <c r="D91" s="3"/>
      <c r="E91" s="183"/>
      <c r="F91" s="183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</row>
    <row r="92" spans="3:100" ht="14.25" x14ac:dyDescent="0.2">
      <c r="C92" s="1"/>
      <c r="D92" s="3"/>
      <c r="E92" s="183"/>
      <c r="F92" s="183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</row>
    <row r="93" spans="3:100" ht="14.25" x14ac:dyDescent="0.2">
      <c r="C93" s="1"/>
      <c r="D93" s="3"/>
      <c r="E93" s="183"/>
      <c r="F93" s="183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</row>
    <row r="94" spans="3:100" ht="14.25" x14ac:dyDescent="0.2">
      <c r="C94" s="1"/>
      <c r="D94" s="3"/>
      <c r="E94" s="183"/>
      <c r="F94" s="183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</row>
    <row r="95" spans="3:100" ht="14.25" x14ac:dyDescent="0.2">
      <c r="C95" s="1"/>
      <c r="D95" s="3"/>
      <c r="E95" s="183"/>
      <c r="F95" s="183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</row>
    <row r="96" spans="3:100" ht="14.25" x14ac:dyDescent="0.2">
      <c r="C96" s="1"/>
      <c r="D96" s="3"/>
      <c r="E96" s="183"/>
      <c r="F96" s="183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</row>
    <row r="97" spans="3:100" ht="14.25" x14ac:dyDescent="0.2">
      <c r="C97" s="1"/>
      <c r="D97" s="3"/>
      <c r="E97" s="183"/>
      <c r="F97" s="183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</row>
    <row r="98" spans="3:100" ht="14.25" x14ac:dyDescent="0.2">
      <c r="C98" s="1"/>
      <c r="D98" s="3"/>
      <c r="E98" s="183"/>
      <c r="F98" s="183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</row>
    <row r="99" spans="3:100" ht="14.25" x14ac:dyDescent="0.2">
      <c r="C99" s="1"/>
      <c r="D99" s="3"/>
      <c r="E99" s="183"/>
      <c r="F99" s="183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</row>
    <row r="100" spans="3:100" ht="14.25" x14ac:dyDescent="0.2">
      <c r="C100" s="1"/>
      <c r="D100" s="3"/>
      <c r="E100" s="183"/>
      <c r="F100" s="183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</row>
    <row r="101" spans="3:100" ht="14.25" x14ac:dyDescent="0.2">
      <c r="C101" s="1"/>
      <c r="D101" s="3"/>
      <c r="E101" s="183"/>
      <c r="F101" s="183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</row>
    <row r="102" spans="3:100" ht="14.25" x14ac:dyDescent="0.2">
      <c r="C102" s="1"/>
      <c r="D102" s="3"/>
      <c r="E102" s="183"/>
      <c r="F102" s="183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</row>
    <row r="103" spans="3:100" ht="14.25" x14ac:dyDescent="0.2">
      <c r="C103" s="1"/>
      <c r="D103" s="3"/>
      <c r="E103" s="183"/>
      <c r="F103" s="183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</row>
    <row r="104" spans="3:100" ht="14.25" x14ac:dyDescent="0.2">
      <c r="C104" s="1"/>
      <c r="D104" s="3"/>
      <c r="E104" s="183"/>
      <c r="F104" s="183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</row>
    <row r="105" spans="3:100" ht="14.25" x14ac:dyDescent="0.2">
      <c r="C105" s="1"/>
      <c r="D105" s="3"/>
      <c r="E105" s="183"/>
      <c r="F105" s="183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</row>
    <row r="106" spans="3:100" ht="14.25" x14ac:dyDescent="0.2">
      <c r="C106" s="1"/>
      <c r="D106" s="3"/>
      <c r="E106" s="183"/>
      <c r="F106" s="183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</row>
    <row r="107" spans="3:100" ht="14.25" x14ac:dyDescent="0.2">
      <c r="C107" s="1"/>
      <c r="D107" s="3"/>
      <c r="E107" s="183"/>
      <c r="F107" s="183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</row>
    <row r="108" spans="3:100" ht="14.25" x14ac:dyDescent="0.2">
      <c r="C108" s="1"/>
      <c r="D108" s="3"/>
      <c r="E108" s="183"/>
      <c r="F108" s="183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</row>
    <row r="109" spans="3:100" ht="14.25" x14ac:dyDescent="0.2">
      <c r="C109" s="1"/>
      <c r="D109" s="3"/>
      <c r="E109" s="183"/>
      <c r="F109" s="183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</row>
    <row r="110" spans="3:100" ht="14.25" x14ac:dyDescent="0.2">
      <c r="C110" s="1"/>
      <c r="D110" s="3"/>
      <c r="E110" s="183"/>
      <c r="F110" s="183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</row>
    <row r="111" spans="3:100" ht="14.25" x14ac:dyDescent="0.2">
      <c r="C111" s="1"/>
      <c r="D111" s="3"/>
      <c r="E111" s="183"/>
      <c r="F111" s="183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</row>
    <row r="112" spans="3:100" ht="14.25" x14ac:dyDescent="0.2">
      <c r="C112" s="1"/>
      <c r="D112" s="3"/>
      <c r="E112" s="183"/>
      <c r="F112" s="183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</row>
    <row r="113" spans="3:100" ht="14.25" x14ac:dyDescent="0.2">
      <c r="C113" s="1"/>
      <c r="D113" s="3"/>
      <c r="E113" s="183"/>
      <c r="F113" s="183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</row>
    <row r="114" spans="3:100" ht="14.25" x14ac:dyDescent="0.2">
      <c r="C114" s="1"/>
      <c r="D114" s="3"/>
      <c r="E114" s="183"/>
      <c r="F114" s="183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</row>
    <row r="115" spans="3:100" ht="14.25" x14ac:dyDescent="0.2">
      <c r="C115" s="1"/>
      <c r="D115" s="3"/>
      <c r="E115" s="183"/>
      <c r="F115" s="183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</row>
    <row r="116" spans="3:100" ht="14.25" x14ac:dyDescent="0.2">
      <c r="C116" s="1"/>
      <c r="D116" s="3"/>
      <c r="E116" s="183"/>
      <c r="F116" s="183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</row>
    <row r="117" spans="3:100" ht="14.25" x14ac:dyDescent="0.2">
      <c r="C117" s="1"/>
      <c r="D117" s="3"/>
      <c r="E117" s="183"/>
      <c r="F117" s="183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</row>
    <row r="118" spans="3:100" ht="14.25" x14ac:dyDescent="0.2">
      <c r="C118" s="1"/>
      <c r="D118" s="3"/>
      <c r="E118" s="183"/>
      <c r="F118" s="183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</row>
    <row r="119" spans="3:100" ht="14.25" x14ac:dyDescent="0.2">
      <c r="C119" s="1"/>
      <c r="D119" s="3"/>
      <c r="E119" s="183"/>
      <c r="F119" s="183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</row>
    <row r="120" spans="3:100" ht="14.25" x14ac:dyDescent="0.2">
      <c r="C120" s="1"/>
      <c r="D120" s="3"/>
      <c r="E120" s="183"/>
      <c r="F120" s="183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</row>
    <row r="121" spans="3:100" ht="14.25" x14ac:dyDescent="0.2">
      <c r="C121" s="1"/>
      <c r="D121" s="3"/>
      <c r="E121" s="183"/>
      <c r="F121" s="183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</row>
    <row r="122" spans="3:100" ht="14.25" x14ac:dyDescent="0.2">
      <c r="C122" s="1"/>
      <c r="D122" s="3"/>
      <c r="E122" s="183"/>
      <c r="F122" s="183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</row>
    <row r="123" spans="3:100" ht="14.25" x14ac:dyDescent="0.2">
      <c r="C123" s="1"/>
      <c r="D123" s="3"/>
      <c r="E123" s="183"/>
      <c r="F123" s="183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</row>
    <row r="124" spans="3:100" ht="14.25" x14ac:dyDescent="0.2">
      <c r="C124" s="1"/>
      <c r="D124" s="3"/>
      <c r="E124" s="183"/>
      <c r="F124" s="183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</row>
    <row r="125" spans="3:100" ht="14.25" x14ac:dyDescent="0.2">
      <c r="C125" s="1"/>
      <c r="D125" s="3"/>
      <c r="E125" s="183"/>
      <c r="F125" s="183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</row>
    <row r="126" spans="3:100" ht="14.25" x14ac:dyDescent="0.2">
      <c r="C126" s="1"/>
      <c r="D126" s="3"/>
      <c r="E126" s="183"/>
      <c r="F126" s="183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</row>
    <row r="127" spans="3:100" ht="14.25" x14ac:dyDescent="0.2">
      <c r="C127" s="1"/>
      <c r="D127" s="3"/>
      <c r="E127" s="183"/>
      <c r="F127" s="183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</row>
    <row r="128" spans="3:100" ht="14.25" x14ac:dyDescent="0.2">
      <c r="C128" s="1"/>
      <c r="D128" s="3"/>
      <c r="E128" s="183"/>
      <c r="F128" s="183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</row>
    <row r="129" spans="3:100" ht="14.25" x14ac:dyDescent="0.2">
      <c r="C129" s="1"/>
      <c r="D129" s="3"/>
      <c r="E129" s="183"/>
      <c r="F129" s="183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</row>
    <row r="130" spans="3:100" ht="14.25" x14ac:dyDescent="0.2">
      <c r="C130" s="1"/>
      <c r="D130" s="3"/>
      <c r="E130" s="183"/>
      <c r="F130" s="183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</row>
    <row r="131" spans="3:100" ht="14.25" x14ac:dyDescent="0.2">
      <c r="C131" s="1"/>
      <c r="D131" s="3"/>
      <c r="E131" s="183"/>
      <c r="F131" s="183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</row>
    <row r="132" spans="3:100" ht="14.25" x14ac:dyDescent="0.2">
      <c r="C132" s="1"/>
      <c r="D132" s="3"/>
      <c r="E132" s="183"/>
      <c r="F132" s="183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</row>
    <row r="133" spans="3:100" ht="14.25" x14ac:dyDescent="0.2">
      <c r="C133" s="1"/>
      <c r="D133" s="3"/>
      <c r="E133" s="183"/>
      <c r="F133" s="183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</row>
    <row r="134" spans="3:100" ht="14.25" x14ac:dyDescent="0.2">
      <c r="C134" s="1"/>
      <c r="D134" s="3"/>
      <c r="E134" s="183"/>
      <c r="F134" s="183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</row>
    <row r="135" spans="3:100" ht="14.25" x14ac:dyDescent="0.2">
      <c r="C135" s="1"/>
      <c r="D135" s="3"/>
      <c r="E135" s="183"/>
      <c r="F135" s="183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</row>
    <row r="136" spans="3:100" ht="14.25" x14ac:dyDescent="0.2">
      <c r="C136" s="1"/>
      <c r="D136" s="3"/>
      <c r="E136" s="183"/>
      <c r="F136" s="183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</row>
    <row r="137" spans="3:100" ht="14.25" x14ac:dyDescent="0.2">
      <c r="C137" s="1"/>
      <c r="D137" s="3"/>
      <c r="E137" s="183"/>
      <c r="F137" s="183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</row>
    <row r="138" spans="3:100" ht="14.25" x14ac:dyDescent="0.2">
      <c r="C138" s="1"/>
      <c r="D138" s="3"/>
      <c r="E138" s="183"/>
      <c r="F138" s="183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</row>
    <row r="139" spans="3:100" ht="14.25" x14ac:dyDescent="0.2">
      <c r="C139" s="1"/>
      <c r="D139" s="3"/>
      <c r="E139" s="183"/>
      <c r="F139" s="183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</row>
    <row r="140" spans="3:100" ht="14.25" x14ac:dyDescent="0.2">
      <c r="C140" s="1"/>
      <c r="D140" s="3"/>
      <c r="E140" s="183"/>
      <c r="F140" s="183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</row>
    <row r="141" spans="3:100" ht="14.25" x14ac:dyDescent="0.2">
      <c r="C141" s="1"/>
      <c r="D141" s="3"/>
      <c r="E141" s="183"/>
      <c r="F141" s="183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</row>
    <row r="142" spans="3:100" ht="14.25" x14ac:dyDescent="0.2">
      <c r="C142" s="1"/>
      <c r="D142" s="3"/>
      <c r="E142" s="183"/>
      <c r="F142" s="183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</row>
    <row r="143" spans="3:100" ht="14.25" x14ac:dyDescent="0.2">
      <c r="C143" s="1"/>
      <c r="D143" s="3"/>
      <c r="E143" s="183"/>
      <c r="F143" s="183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</row>
    <row r="144" spans="3:100" ht="14.25" x14ac:dyDescent="0.2">
      <c r="C144" s="1"/>
      <c r="D144" s="3"/>
      <c r="E144" s="183"/>
      <c r="F144" s="183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</row>
    <row r="145" spans="3:100" ht="14.25" x14ac:dyDescent="0.2">
      <c r="C145" s="1"/>
      <c r="D145" s="3"/>
      <c r="E145" s="183"/>
      <c r="F145" s="183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</row>
    <row r="146" spans="3:100" ht="14.25" x14ac:dyDescent="0.2">
      <c r="C146" s="1"/>
      <c r="D146" s="3"/>
      <c r="E146" s="183"/>
      <c r="F146" s="183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</row>
    <row r="147" spans="3:100" ht="14.25" x14ac:dyDescent="0.2">
      <c r="C147" s="1"/>
      <c r="D147" s="3"/>
      <c r="E147" s="183"/>
      <c r="F147" s="183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</row>
    <row r="148" spans="3:100" ht="14.25" x14ac:dyDescent="0.2">
      <c r="C148" s="1"/>
      <c r="D148" s="3"/>
      <c r="E148" s="183"/>
      <c r="F148" s="183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</row>
    <row r="149" spans="3:100" ht="14.25" x14ac:dyDescent="0.2">
      <c r="C149" s="1"/>
      <c r="D149" s="3"/>
      <c r="E149" s="183"/>
      <c r="F149" s="183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</row>
    <row r="150" spans="3:100" ht="14.25" x14ac:dyDescent="0.2">
      <c r="C150" s="1"/>
      <c r="D150" s="3"/>
      <c r="E150" s="183"/>
      <c r="F150" s="183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</row>
    <row r="151" spans="3:100" ht="14.25" x14ac:dyDescent="0.2">
      <c r="C151" s="1"/>
      <c r="D151" s="3"/>
      <c r="E151" s="183"/>
      <c r="F151" s="183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</row>
    <row r="152" spans="3:100" ht="14.25" x14ac:dyDescent="0.2">
      <c r="C152" s="1"/>
      <c r="D152" s="3"/>
      <c r="E152" s="183"/>
      <c r="F152" s="183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</row>
    <row r="153" spans="3:100" ht="14.25" x14ac:dyDescent="0.2">
      <c r="C153" s="1"/>
      <c r="D153" s="3"/>
      <c r="E153" s="183"/>
      <c r="F153" s="183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</row>
    <row r="154" spans="3:100" ht="14.25" x14ac:dyDescent="0.2">
      <c r="C154" s="1"/>
      <c r="D154" s="3"/>
      <c r="E154" s="183"/>
      <c r="F154" s="183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</row>
    <row r="155" spans="3:100" ht="14.25" x14ac:dyDescent="0.2">
      <c r="C155" s="1"/>
      <c r="D155" s="3"/>
      <c r="E155" s="183"/>
      <c r="F155" s="183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</row>
    <row r="156" spans="3:100" ht="14.25" x14ac:dyDescent="0.2">
      <c r="C156" s="1"/>
      <c r="D156" s="3"/>
      <c r="E156" s="183"/>
      <c r="F156" s="183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</row>
    <row r="157" spans="3:100" ht="14.25" x14ac:dyDescent="0.2">
      <c r="C157" s="1"/>
      <c r="D157" s="3"/>
      <c r="E157" s="183"/>
      <c r="F157" s="183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</row>
    <row r="158" spans="3:100" ht="14.25" x14ac:dyDescent="0.2">
      <c r="C158" s="1"/>
      <c r="D158" s="3"/>
      <c r="E158" s="183"/>
      <c r="F158" s="183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</row>
    <row r="159" spans="3:100" ht="14.25" x14ac:dyDescent="0.2">
      <c r="C159" s="1"/>
      <c r="D159" s="3"/>
      <c r="E159" s="183"/>
      <c r="F159" s="183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</row>
    <row r="160" spans="3:100" ht="14.25" x14ac:dyDescent="0.2">
      <c r="C160" s="1"/>
      <c r="D160" s="3"/>
      <c r="E160" s="183"/>
      <c r="F160" s="183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</row>
    <row r="161" spans="3:100" ht="14.25" x14ac:dyDescent="0.2">
      <c r="C161" s="1"/>
      <c r="D161" s="3"/>
      <c r="E161" s="183"/>
      <c r="F161" s="183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</row>
    <row r="162" spans="3:100" ht="14.25" x14ac:dyDescent="0.2">
      <c r="C162" s="1"/>
      <c r="D162" s="3"/>
      <c r="E162" s="183"/>
      <c r="F162" s="183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</row>
    <row r="163" spans="3:100" ht="14.25" x14ac:dyDescent="0.2">
      <c r="C163" s="1"/>
      <c r="D163" s="3"/>
      <c r="E163" s="183"/>
      <c r="F163" s="183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</row>
    <row r="164" spans="3:100" ht="14.25" x14ac:dyDescent="0.2">
      <c r="C164" s="1"/>
      <c r="D164" s="3"/>
      <c r="E164" s="183"/>
      <c r="F164" s="183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</row>
    <row r="165" spans="3:100" ht="14.25" x14ac:dyDescent="0.2">
      <c r="C165" s="1"/>
      <c r="D165" s="3"/>
      <c r="E165" s="183"/>
      <c r="F165" s="183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</row>
    <row r="166" spans="3:100" ht="14.25" x14ac:dyDescent="0.2">
      <c r="C166" s="1"/>
      <c r="D166" s="3"/>
      <c r="E166" s="183"/>
      <c r="F166" s="183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</row>
    <row r="167" spans="3:100" ht="14.25" x14ac:dyDescent="0.2">
      <c r="C167" s="1"/>
      <c r="D167" s="3"/>
      <c r="E167" s="183"/>
      <c r="F167" s="183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</row>
    <row r="168" spans="3:100" ht="14.25" x14ac:dyDescent="0.2">
      <c r="C168" s="1"/>
      <c r="D168" s="3"/>
      <c r="E168" s="183"/>
      <c r="F168" s="183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</row>
    <row r="169" spans="3:100" ht="14.25" x14ac:dyDescent="0.2">
      <c r="C169" s="1"/>
      <c r="D169" s="3"/>
      <c r="E169" s="183"/>
      <c r="F169" s="183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</row>
    <row r="170" spans="3:100" ht="14.25" x14ac:dyDescent="0.2">
      <c r="C170" s="1"/>
      <c r="D170" s="3"/>
      <c r="E170" s="183"/>
      <c r="F170" s="183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</row>
    <row r="171" spans="3:100" ht="14.25" x14ac:dyDescent="0.2">
      <c r="C171" s="1"/>
      <c r="D171" s="3"/>
      <c r="E171" s="183"/>
      <c r="F171" s="183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</row>
    <row r="172" spans="3:100" ht="14.25" x14ac:dyDescent="0.2">
      <c r="C172" s="1"/>
      <c r="D172" s="3"/>
      <c r="E172" s="183"/>
      <c r="F172" s="183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</row>
    <row r="173" spans="3:100" ht="14.25" x14ac:dyDescent="0.2">
      <c r="C173" s="1"/>
      <c r="D173" s="3"/>
      <c r="E173" s="183"/>
      <c r="F173" s="183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</row>
    <row r="174" spans="3:100" ht="14.25" x14ac:dyDescent="0.2">
      <c r="C174" s="1"/>
      <c r="D174" s="3"/>
      <c r="E174" s="183"/>
      <c r="F174" s="183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</row>
    <row r="175" spans="3:100" ht="14.25" x14ac:dyDescent="0.2">
      <c r="C175" s="1"/>
      <c r="D175" s="3"/>
      <c r="E175" s="183"/>
      <c r="F175" s="183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</row>
    <row r="176" spans="3:100" ht="14.25" x14ac:dyDescent="0.2">
      <c r="C176" s="1"/>
      <c r="D176" s="3"/>
      <c r="E176" s="183"/>
      <c r="F176" s="183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</row>
    <row r="177" spans="3:100" ht="14.25" x14ac:dyDescent="0.2">
      <c r="C177" s="1"/>
      <c r="D177" s="3"/>
      <c r="E177" s="183"/>
      <c r="F177" s="183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</row>
    <row r="178" spans="3:100" ht="14.25" x14ac:dyDescent="0.2">
      <c r="C178" s="1"/>
      <c r="D178" s="3"/>
      <c r="E178" s="183"/>
      <c r="F178" s="183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</row>
    <row r="179" spans="3:100" ht="14.25" x14ac:dyDescent="0.2">
      <c r="C179" s="1"/>
      <c r="D179" s="3"/>
      <c r="E179" s="183"/>
      <c r="F179" s="183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</row>
    <row r="180" spans="3:100" ht="14.25" x14ac:dyDescent="0.2">
      <c r="C180" s="1"/>
      <c r="D180" s="3"/>
      <c r="E180" s="183"/>
      <c r="F180" s="183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</row>
    <row r="181" spans="3:100" ht="14.25" x14ac:dyDescent="0.2">
      <c r="C181" s="1"/>
      <c r="D181" s="3"/>
      <c r="E181" s="183"/>
      <c r="F181" s="183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</row>
    <row r="182" spans="3:100" ht="14.25" x14ac:dyDescent="0.2">
      <c r="C182" s="1"/>
      <c r="D182" s="3"/>
      <c r="E182" s="183"/>
      <c r="F182" s="183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</row>
    <row r="183" spans="3:100" ht="14.25" x14ac:dyDescent="0.2">
      <c r="C183" s="1"/>
      <c r="D183" s="3"/>
      <c r="E183" s="183"/>
      <c r="F183" s="183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</row>
    <row r="184" spans="3:100" ht="14.25" x14ac:dyDescent="0.2">
      <c r="C184" s="1"/>
      <c r="D184" s="3"/>
      <c r="E184" s="183"/>
      <c r="F184" s="183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</row>
    <row r="185" spans="3:100" ht="14.25" x14ac:dyDescent="0.2">
      <c r="C185" s="1"/>
      <c r="D185" s="3"/>
      <c r="E185" s="183"/>
      <c r="F185" s="183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</row>
    <row r="186" spans="3:100" ht="14.25" x14ac:dyDescent="0.2">
      <c r="C186" s="1"/>
      <c r="D186" s="3"/>
      <c r="E186" s="183"/>
      <c r="F186" s="183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</row>
    <row r="187" spans="3:100" ht="14.25" x14ac:dyDescent="0.2">
      <c r="C187" s="1"/>
      <c r="D187" s="3"/>
      <c r="E187" s="183"/>
      <c r="F187" s="183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</row>
    <row r="188" spans="3:100" ht="14.25" x14ac:dyDescent="0.2">
      <c r="C188" s="1"/>
      <c r="D188" s="3"/>
      <c r="E188" s="183"/>
      <c r="F188" s="183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</row>
    <row r="189" spans="3:100" ht="14.25" x14ac:dyDescent="0.2">
      <c r="C189" s="1"/>
      <c r="D189" s="3"/>
      <c r="E189" s="183"/>
      <c r="F189" s="183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</row>
    <row r="190" spans="3:100" ht="14.25" x14ac:dyDescent="0.2">
      <c r="C190" s="1"/>
      <c r="D190" s="3"/>
      <c r="E190" s="183"/>
      <c r="F190" s="183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</row>
    <row r="191" spans="3:100" ht="14.25" x14ac:dyDescent="0.2">
      <c r="C191" s="1"/>
      <c r="D191" s="3"/>
      <c r="E191" s="183"/>
      <c r="F191" s="183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</row>
    <row r="192" spans="3:100" ht="14.25" x14ac:dyDescent="0.2">
      <c r="C192" s="1"/>
      <c r="D192" s="3"/>
      <c r="E192" s="183"/>
      <c r="F192" s="183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</row>
    <row r="193" spans="3:100" ht="14.25" x14ac:dyDescent="0.2">
      <c r="C193" s="1"/>
      <c r="D193" s="3"/>
      <c r="E193" s="183"/>
      <c r="F193" s="183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</row>
    <row r="194" spans="3:100" ht="14.25" x14ac:dyDescent="0.2">
      <c r="C194" s="1"/>
      <c r="D194" s="3"/>
      <c r="E194" s="183"/>
      <c r="F194" s="183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</row>
    <row r="195" spans="3:100" ht="14.25" x14ac:dyDescent="0.2">
      <c r="C195" s="1"/>
      <c r="D195" s="3"/>
      <c r="E195" s="183"/>
      <c r="F195" s="183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</row>
    <row r="196" spans="3:100" ht="14.25" x14ac:dyDescent="0.2">
      <c r="C196" s="1"/>
      <c r="D196" s="3"/>
      <c r="E196" s="183"/>
      <c r="F196" s="183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</row>
    <row r="197" spans="3:100" ht="14.25" x14ac:dyDescent="0.2">
      <c r="C197" s="1"/>
      <c r="D197" s="3"/>
      <c r="E197" s="183"/>
      <c r="F197" s="183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</row>
    <row r="198" spans="3:100" ht="14.25" x14ac:dyDescent="0.2">
      <c r="C198" s="1"/>
      <c r="D198" s="3"/>
      <c r="E198" s="183"/>
      <c r="F198" s="183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</row>
    <row r="199" spans="3:100" ht="14.25" x14ac:dyDescent="0.2">
      <c r="C199" s="1"/>
      <c r="D199" s="3"/>
      <c r="E199" s="183"/>
      <c r="F199" s="183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</row>
    <row r="200" spans="3:100" ht="14.25" x14ac:dyDescent="0.2">
      <c r="C200" s="1"/>
      <c r="D200" s="3"/>
      <c r="E200" s="183"/>
      <c r="F200" s="183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</row>
    <row r="201" spans="3:100" ht="14.25" x14ac:dyDescent="0.2">
      <c r="C201" s="1"/>
      <c r="D201" s="3"/>
      <c r="E201" s="183"/>
      <c r="F201" s="183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</row>
    <row r="202" spans="3:100" ht="14.25" x14ac:dyDescent="0.2">
      <c r="C202" s="1"/>
      <c r="D202" s="3"/>
      <c r="E202" s="183"/>
      <c r="F202" s="183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</row>
    <row r="203" spans="3:100" ht="14.25" x14ac:dyDescent="0.2">
      <c r="C203" s="1"/>
      <c r="D203" s="3"/>
      <c r="E203" s="183"/>
      <c r="F203" s="183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</row>
    <row r="204" spans="3:100" ht="14.25" x14ac:dyDescent="0.2">
      <c r="C204" s="1"/>
      <c r="D204" s="3"/>
      <c r="E204" s="183"/>
      <c r="F204" s="183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</row>
    <row r="205" spans="3:100" ht="14.25" x14ac:dyDescent="0.2">
      <c r="C205" s="1"/>
      <c r="D205" s="3"/>
      <c r="E205" s="183"/>
      <c r="F205" s="183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</row>
    <row r="206" spans="3:100" ht="14.25" x14ac:dyDescent="0.2">
      <c r="C206" s="1"/>
      <c r="D206" s="3"/>
      <c r="E206" s="183"/>
      <c r="F206" s="183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</row>
    <row r="207" spans="3:100" ht="14.25" x14ac:dyDescent="0.2">
      <c r="C207" s="1"/>
      <c r="D207" s="3"/>
      <c r="E207" s="183"/>
      <c r="F207" s="183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</row>
    <row r="208" spans="3:100" ht="14.25" x14ac:dyDescent="0.2">
      <c r="C208" s="1"/>
      <c r="D208" s="3"/>
      <c r="E208" s="183"/>
      <c r="F208" s="183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</row>
    <row r="209" spans="3:100" ht="14.25" x14ac:dyDescent="0.2">
      <c r="C209" s="1"/>
      <c r="D209" s="3"/>
      <c r="E209" s="183"/>
      <c r="F209" s="183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</row>
    <row r="210" spans="3:100" ht="14.25" x14ac:dyDescent="0.2">
      <c r="C210" s="1"/>
      <c r="D210" s="3"/>
      <c r="E210" s="183"/>
      <c r="F210" s="183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</row>
    <row r="211" spans="3:100" ht="14.25" x14ac:dyDescent="0.2">
      <c r="C211" s="1"/>
      <c r="D211" s="3"/>
      <c r="E211" s="183"/>
      <c r="F211" s="183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</row>
    <row r="212" spans="3:100" ht="14.25" x14ac:dyDescent="0.2">
      <c r="C212" s="1"/>
      <c r="D212" s="3"/>
      <c r="E212" s="183"/>
      <c r="F212" s="183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</row>
    <row r="213" spans="3:100" ht="14.25" x14ac:dyDescent="0.2">
      <c r="C213" s="1"/>
      <c r="D213" s="3"/>
      <c r="E213" s="183"/>
      <c r="F213" s="183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</row>
    <row r="214" spans="3:100" ht="14.25" x14ac:dyDescent="0.2">
      <c r="C214" s="1"/>
      <c r="D214" s="3"/>
      <c r="E214" s="183"/>
      <c r="F214" s="183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</row>
    <row r="215" spans="3:100" ht="14.25" x14ac:dyDescent="0.2">
      <c r="C215" s="1"/>
      <c r="D215" s="3"/>
      <c r="E215" s="183"/>
      <c r="F215" s="183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</row>
    <row r="216" spans="3:100" ht="14.25" x14ac:dyDescent="0.2">
      <c r="C216" s="1"/>
      <c r="D216" s="3"/>
      <c r="E216" s="183"/>
      <c r="F216" s="183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</row>
    <row r="217" spans="3:100" ht="14.25" x14ac:dyDescent="0.2">
      <c r="C217" s="1"/>
      <c r="D217" s="3"/>
      <c r="E217" s="183"/>
      <c r="F217" s="183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</row>
    <row r="218" spans="3:100" ht="14.25" x14ac:dyDescent="0.2">
      <c r="C218" s="1"/>
      <c r="D218" s="3"/>
      <c r="E218" s="183"/>
      <c r="F218" s="183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</row>
    <row r="219" spans="3:100" ht="14.25" x14ac:dyDescent="0.2">
      <c r="C219" s="1"/>
      <c r="D219" s="3"/>
      <c r="E219" s="183"/>
      <c r="F219" s="183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</row>
    <row r="220" spans="3:100" ht="14.25" x14ac:dyDescent="0.2">
      <c r="C220" s="1"/>
      <c r="D220" s="3"/>
      <c r="E220" s="183"/>
      <c r="F220" s="183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</row>
    <row r="221" spans="3:100" ht="14.25" x14ac:dyDescent="0.2">
      <c r="C221" s="1"/>
      <c r="D221" s="3"/>
      <c r="E221" s="183"/>
      <c r="F221" s="183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</row>
    <row r="222" spans="3:100" ht="14.25" x14ac:dyDescent="0.2">
      <c r="C222" s="1"/>
      <c r="D222" s="3"/>
      <c r="E222" s="183"/>
      <c r="F222" s="183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</row>
    <row r="223" spans="3:100" ht="14.25" x14ac:dyDescent="0.2">
      <c r="C223" s="1"/>
      <c r="D223" s="3"/>
      <c r="E223" s="183"/>
      <c r="F223" s="183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</row>
    <row r="224" spans="3:100" ht="14.25" x14ac:dyDescent="0.2">
      <c r="C224" s="1"/>
      <c r="D224" s="3"/>
      <c r="E224" s="183"/>
      <c r="F224" s="183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</row>
    <row r="225" spans="3:100" ht="14.25" x14ac:dyDescent="0.2">
      <c r="C225" s="1"/>
      <c r="D225" s="3"/>
      <c r="E225" s="183"/>
      <c r="F225" s="183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</row>
    <row r="226" spans="3:100" ht="14.25" x14ac:dyDescent="0.2">
      <c r="C226" s="1"/>
      <c r="D226" s="3"/>
      <c r="E226" s="183"/>
      <c r="F226" s="183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</row>
    <row r="227" spans="3:100" ht="14.25" x14ac:dyDescent="0.2">
      <c r="C227" s="1"/>
      <c r="D227" s="3"/>
      <c r="E227" s="183"/>
      <c r="F227" s="183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</row>
    <row r="228" spans="3:100" ht="14.25" x14ac:dyDescent="0.2">
      <c r="C228" s="1"/>
      <c r="D228" s="3"/>
      <c r="E228" s="183"/>
      <c r="F228" s="183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</row>
    <row r="229" spans="3:100" ht="14.25" x14ac:dyDescent="0.2">
      <c r="C229" s="1"/>
      <c r="D229" s="3"/>
      <c r="E229" s="183"/>
      <c r="F229" s="183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</row>
    <row r="230" spans="3:100" ht="14.25" x14ac:dyDescent="0.2">
      <c r="C230" s="1"/>
      <c r="D230" s="3"/>
      <c r="E230" s="183"/>
      <c r="F230" s="183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</row>
    <row r="231" spans="3:100" ht="14.25" x14ac:dyDescent="0.2">
      <c r="C231" s="1"/>
      <c r="D231" s="3"/>
      <c r="E231" s="183"/>
      <c r="F231" s="183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</row>
    <row r="232" spans="3:100" ht="14.25" x14ac:dyDescent="0.2">
      <c r="C232" s="1"/>
      <c r="D232" s="3"/>
      <c r="E232" s="183"/>
      <c r="F232" s="183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</row>
    <row r="233" spans="3:100" ht="14.25" x14ac:dyDescent="0.2">
      <c r="C233" s="1"/>
      <c r="D233" s="3"/>
      <c r="E233" s="183"/>
      <c r="F233" s="183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</row>
    <row r="234" spans="3:100" ht="14.25" x14ac:dyDescent="0.2">
      <c r="C234" s="1"/>
      <c r="D234" s="3"/>
      <c r="E234" s="183"/>
      <c r="F234" s="183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</row>
    <row r="235" spans="3:100" ht="14.25" x14ac:dyDescent="0.2">
      <c r="C235" s="1"/>
      <c r="D235" s="3"/>
      <c r="E235" s="183"/>
      <c r="F235" s="183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</row>
    <row r="236" spans="3:100" ht="14.25" x14ac:dyDescent="0.2">
      <c r="C236" s="1"/>
      <c r="D236" s="3"/>
      <c r="E236" s="183"/>
      <c r="F236" s="183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</row>
    <row r="237" spans="3:100" ht="14.25" x14ac:dyDescent="0.2">
      <c r="C237" s="1"/>
      <c r="D237" s="3"/>
      <c r="E237" s="183"/>
      <c r="F237" s="183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</row>
    <row r="238" spans="3:100" ht="14.25" x14ac:dyDescent="0.2">
      <c r="C238" s="1"/>
      <c r="D238" s="3"/>
      <c r="E238" s="183"/>
      <c r="F238" s="183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</row>
    <row r="239" spans="3:100" ht="14.25" x14ac:dyDescent="0.2">
      <c r="C239" s="1"/>
      <c r="D239" s="3"/>
      <c r="E239" s="183"/>
      <c r="F239" s="183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</row>
    <row r="240" spans="3:100" ht="14.25" x14ac:dyDescent="0.2">
      <c r="C240" s="1"/>
      <c r="D240" s="3"/>
      <c r="E240" s="183"/>
      <c r="F240" s="183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</row>
    <row r="241" spans="3:100" ht="14.25" x14ac:dyDescent="0.2">
      <c r="C241" s="1"/>
      <c r="D241" s="3"/>
      <c r="E241" s="183"/>
      <c r="F241" s="183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</row>
    <row r="242" spans="3:100" ht="14.25" x14ac:dyDescent="0.2">
      <c r="C242" s="1"/>
      <c r="D242" s="3"/>
      <c r="E242" s="183"/>
      <c r="F242" s="183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</row>
    <row r="243" spans="3:100" ht="14.25" x14ac:dyDescent="0.2">
      <c r="C243" s="1"/>
      <c r="D243" s="3"/>
      <c r="E243" s="183"/>
      <c r="F243" s="183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</row>
    <row r="244" spans="3:100" ht="14.25" x14ac:dyDescent="0.2">
      <c r="C244" s="1"/>
      <c r="D244" s="3"/>
      <c r="E244" s="183"/>
      <c r="F244" s="183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</row>
    <row r="245" spans="3:100" ht="14.25" x14ac:dyDescent="0.2">
      <c r="C245" s="1"/>
      <c r="D245" s="3"/>
      <c r="E245" s="183"/>
      <c r="F245" s="183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</row>
    <row r="246" spans="3:100" ht="14.25" x14ac:dyDescent="0.2">
      <c r="C246" s="1"/>
      <c r="D246" s="3"/>
      <c r="E246" s="183"/>
      <c r="F246" s="183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</row>
    <row r="247" spans="3:100" ht="14.25" x14ac:dyDescent="0.2">
      <c r="C247" s="1"/>
      <c r="D247" s="3"/>
      <c r="E247" s="183"/>
      <c r="F247" s="183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</row>
    <row r="248" spans="3:100" ht="14.25" x14ac:dyDescent="0.2">
      <c r="C248" s="1"/>
      <c r="D248" s="3"/>
      <c r="E248" s="183"/>
      <c r="F248" s="183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</row>
    <row r="249" spans="3:100" ht="14.25" x14ac:dyDescent="0.2">
      <c r="C249" s="1"/>
      <c r="D249" s="3"/>
      <c r="E249" s="183"/>
      <c r="F249" s="183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</row>
    <row r="250" spans="3:100" ht="14.25" x14ac:dyDescent="0.2">
      <c r="C250" s="1"/>
      <c r="D250" s="3"/>
      <c r="E250" s="183"/>
      <c r="F250" s="183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</row>
    <row r="251" spans="3:100" ht="14.25" x14ac:dyDescent="0.2">
      <c r="C251" s="1"/>
      <c r="D251" s="3"/>
      <c r="E251" s="183"/>
      <c r="F251" s="183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</row>
    <row r="252" spans="3:100" ht="14.25" x14ac:dyDescent="0.2">
      <c r="C252" s="1"/>
      <c r="D252" s="3"/>
      <c r="E252" s="183"/>
      <c r="F252" s="183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</row>
    <row r="253" spans="3:100" ht="14.25" x14ac:dyDescent="0.2">
      <c r="C253" s="1"/>
      <c r="D253" s="3"/>
      <c r="E253" s="183"/>
      <c r="F253" s="183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</row>
    <row r="254" spans="3:100" ht="14.25" x14ac:dyDescent="0.2">
      <c r="C254" s="1"/>
      <c r="D254" s="3"/>
      <c r="E254" s="183"/>
      <c r="F254" s="183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</row>
    <row r="255" spans="3:100" ht="14.25" x14ac:dyDescent="0.2">
      <c r="C255" s="1"/>
      <c r="D255" s="3"/>
      <c r="E255" s="183"/>
      <c r="F255" s="183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</row>
    <row r="256" spans="3:100" ht="14.25" x14ac:dyDescent="0.2">
      <c r="C256" s="1"/>
      <c r="D256" s="3"/>
      <c r="E256" s="183"/>
      <c r="F256" s="183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</row>
    <row r="257" spans="4:4" x14ac:dyDescent="0.2">
      <c r="D257" s="4"/>
    </row>
    <row r="258" spans="4:4" x14ac:dyDescent="0.2">
      <c r="D258" s="4"/>
    </row>
    <row r="259" spans="4:4" x14ac:dyDescent="0.2">
      <c r="D259" s="4"/>
    </row>
    <row r="260" spans="4:4" x14ac:dyDescent="0.2">
      <c r="D260" s="4"/>
    </row>
    <row r="261" spans="4:4" x14ac:dyDescent="0.2">
      <c r="D261" s="4"/>
    </row>
    <row r="262" spans="4:4" x14ac:dyDescent="0.2">
      <c r="D262" s="4"/>
    </row>
    <row r="263" spans="4:4" x14ac:dyDescent="0.2">
      <c r="D263" s="4"/>
    </row>
    <row r="264" spans="4:4" x14ac:dyDescent="0.2">
      <c r="D264" s="4"/>
    </row>
    <row r="265" spans="4:4" x14ac:dyDescent="0.2">
      <c r="D265" s="4"/>
    </row>
    <row r="266" spans="4:4" x14ac:dyDescent="0.2">
      <c r="D266" s="4"/>
    </row>
    <row r="267" spans="4:4" x14ac:dyDescent="0.2">
      <c r="D267" s="4"/>
    </row>
    <row r="268" spans="4:4" x14ac:dyDescent="0.2">
      <c r="D268" s="4"/>
    </row>
    <row r="269" spans="4:4" x14ac:dyDescent="0.2">
      <c r="D269" s="4"/>
    </row>
    <row r="270" spans="4:4" x14ac:dyDescent="0.2">
      <c r="D270" s="4"/>
    </row>
    <row r="271" spans="4:4" x14ac:dyDescent="0.2">
      <c r="D271" s="4"/>
    </row>
    <row r="272" spans="4:4" x14ac:dyDescent="0.2">
      <c r="D272" s="4"/>
    </row>
    <row r="273" spans="4:4" x14ac:dyDescent="0.2">
      <c r="D273" s="4"/>
    </row>
    <row r="274" spans="4:4" x14ac:dyDescent="0.2">
      <c r="D274" s="4"/>
    </row>
    <row r="275" spans="4:4" x14ac:dyDescent="0.2">
      <c r="D275" s="4"/>
    </row>
    <row r="276" spans="4:4" x14ac:dyDescent="0.2">
      <c r="D276" s="4"/>
    </row>
    <row r="277" spans="4:4" x14ac:dyDescent="0.2">
      <c r="D277" s="4"/>
    </row>
    <row r="278" spans="4:4" x14ac:dyDescent="0.2">
      <c r="D278" s="4"/>
    </row>
    <row r="279" spans="4:4" x14ac:dyDescent="0.2">
      <c r="D279" s="4"/>
    </row>
    <row r="280" spans="4:4" x14ac:dyDescent="0.2">
      <c r="D280" s="4"/>
    </row>
    <row r="281" spans="4:4" x14ac:dyDescent="0.2">
      <c r="D281" s="4"/>
    </row>
    <row r="282" spans="4:4" x14ac:dyDescent="0.2">
      <c r="D282" s="4"/>
    </row>
    <row r="283" spans="4:4" x14ac:dyDescent="0.2">
      <c r="D283" s="4"/>
    </row>
    <row r="284" spans="4:4" x14ac:dyDescent="0.2">
      <c r="D284" s="4"/>
    </row>
    <row r="285" spans="4:4" x14ac:dyDescent="0.2">
      <c r="D285" s="4"/>
    </row>
    <row r="286" spans="4:4" x14ac:dyDescent="0.2">
      <c r="D286" s="4"/>
    </row>
    <row r="287" spans="4:4" x14ac:dyDescent="0.2">
      <c r="D287" s="4"/>
    </row>
    <row r="288" spans="4:4" x14ac:dyDescent="0.2">
      <c r="D288" s="4"/>
    </row>
    <row r="289" spans="4:4" x14ac:dyDescent="0.2">
      <c r="D289" s="4"/>
    </row>
    <row r="290" spans="4:4" x14ac:dyDescent="0.2">
      <c r="D290" s="4"/>
    </row>
    <row r="291" spans="4:4" x14ac:dyDescent="0.2">
      <c r="D291" s="4"/>
    </row>
    <row r="292" spans="4:4" x14ac:dyDescent="0.2">
      <c r="D292" s="4"/>
    </row>
    <row r="293" spans="4:4" x14ac:dyDescent="0.2">
      <c r="D293" s="4"/>
    </row>
    <row r="294" spans="4:4" x14ac:dyDescent="0.2">
      <c r="D294" s="4"/>
    </row>
    <row r="295" spans="4:4" x14ac:dyDescent="0.2">
      <c r="D295" s="4"/>
    </row>
    <row r="296" spans="4:4" x14ac:dyDescent="0.2">
      <c r="D296" s="4"/>
    </row>
    <row r="297" spans="4:4" x14ac:dyDescent="0.2">
      <c r="D297" s="4"/>
    </row>
    <row r="298" spans="4:4" x14ac:dyDescent="0.2">
      <c r="D298" s="4"/>
    </row>
    <row r="299" spans="4:4" x14ac:dyDescent="0.2">
      <c r="D299" s="4"/>
    </row>
    <row r="300" spans="4:4" x14ac:dyDescent="0.2">
      <c r="D300" s="4"/>
    </row>
    <row r="301" spans="4:4" x14ac:dyDescent="0.2">
      <c r="D301" s="4"/>
    </row>
    <row r="302" spans="4:4" x14ac:dyDescent="0.2">
      <c r="D302" s="4"/>
    </row>
    <row r="303" spans="4:4" x14ac:dyDescent="0.2">
      <c r="D303" s="4"/>
    </row>
    <row r="304" spans="4:4" x14ac:dyDescent="0.2">
      <c r="D304" s="4"/>
    </row>
    <row r="305" spans="4:4" x14ac:dyDescent="0.2">
      <c r="D305" s="4"/>
    </row>
    <row r="306" spans="4:4" x14ac:dyDescent="0.2">
      <c r="D306" s="4"/>
    </row>
    <row r="307" spans="4:4" x14ac:dyDescent="0.2">
      <c r="D307" s="4"/>
    </row>
    <row r="308" spans="4:4" x14ac:dyDescent="0.2">
      <c r="D308" s="4"/>
    </row>
    <row r="309" spans="4:4" x14ac:dyDescent="0.2">
      <c r="D309" s="4"/>
    </row>
    <row r="310" spans="4:4" x14ac:dyDescent="0.2">
      <c r="D310" s="4"/>
    </row>
    <row r="311" spans="4:4" x14ac:dyDescent="0.2">
      <c r="D311" s="4"/>
    </row>
    <row r="312" spans="4:4" x14ac:dyDescent="0.2">
      <c r="D312" s="4"/>
    </row>
    <row r="313" spans="4:4" x14ac:dyDescent="0.2">
      <c r="D313" s="4"/>
    </row>
    <row r="314" spans="4:4" x14ac:dyDescent="0.2">
      <c r="D314" s="4"/>
    </row>
    <row r="315" spans="4:4" x14ac:dyDescent="0.2">
      <c r="D315" s="4"/>
    </row>
    <row r="316" spans="4:4" x14ac:dyDescent="0.2">
      <c r="D316" s="4"/>
    </row>
    <row r="317" spans="4:4" x14ac:dyDescent="0.2">
      <c r="D317" s="4"/>
    </row>
    <row r="318" spans="4:4" x14ac:dyDescent="0.2">
      <c r="D318" s="4"/>
    </row>
    <row r="319" spans="4:4" x14ac:dyDescent="0.2">
      <c r="D319" s="4"/>
    </row>
    <row r="320" spans="4:4" x14ac:dyDescent="0.2">
      <c r="D320" s="4"/>
    </row>
    <row r="321" spans="4:4" x14ac:dyDescent="0.2">
      <c r="D321" s="4"/>
    </row>
    <row r="322" spans="4:4" x14ac:dyDescent="0.2">
      <c r="D322" s="4"/>
    </row>
    <row r="323" spans="4:4" x14ac:dyDescent="0.2">
      <c r="D323" s="4"/>
    </row>
    <row r="324" spans="4:4" x14ac:dyDescent="0.2">
      <c r="D324" s="4"/>
    </row>
    <row r="325" spans="4:4" x14ac:dyDescent="0.2">
      <c r="D325" s="4"/>
    </row>
    <row r="326" spans="4:4" x14ac:dyDescent="0.2">
      <c r="D326" s="4"/>
    </row>
    <row r="327" spans="4:4" x14ac:dyDescent="0.2">
      <c r="D327" s="4"/>
    </row>
    <row r="328" spans="4:4" x14ac:dyDescent="0.2">
      <c r="D328" s="4"/>
    </row>
    <row r="329" spans="4:4" x14ac:dyDescent="0.2">
      <c r="D329" s="4"/>
    </row>
    <row r="330" spans="4:4" x14ac:dyDescent="0.2">
      <c r="D330" s="4"/>
    </row>
    <row r="331" spans="4:4" x14ac:dyDescent="0.2">
      <c r="D331" s="4"/>
    </row>
    <row r="332" spans="4:4" x14ac:dyDescent="0.2">
      <c r="D332" s="4"/>
    </row>
    <row r="333" spans="4:4" x14ac:dyDescent="0.2">
      <c r="D333" s="4"/>
    </row>
    <row r="334" spans="4:4" x14ac:dyDescent="0.2">
      <c r="D334" s="4"/>
    </row>
    <row r="335" spans="4:4" x14ac:dyDescent="0.2">
      <c r="D335" s="4"/>
    </row>
    <row r="336" spans="4:4" x14ac:dyDescent="0.2">
      <c r="D336" s="4"/>
    </row>
    <row r="337" spans="4:4" x14ac:dyDescent="0.2">
      <c r="D337" s="4"/>
    </row>
    <row r="338" spans="4:4" x14ac:dyDescent="0.2">
      <c r="D338" s="4"/>
    </row>
    <row r="339" spans="4:4" x14ac:dyDescent="0.2">
      <c r="D339" s="4"/>
    </row>
    <row r="340" spans="4:4" x14ac:dyDescent="0.2">
      <c r="D340" s="4"/>
    </row>
    <row r="341" spans="4:4" x14ac:dyDescent="0.2">
      <c r="D341" s="4"/>
    </row>
    <row r="342" spans="4:4" x14ac:dyDescent="0.2">
      <c r="D342" s="4"/>
    </row>
    <row r="343" spans="4:4" x14ac:dyDescent="0.2">
      <c r="D343" s="4"/>
    </row>
    <row r="344" spans="4:4" x14ac:dyDescent="0.2">
      <c r="D344" s="4"/>
    </row>
    <row r="345" spans="4:4" x14ac:dyDescent="0.2">
      <c r="D345" s="4"/>
    </row>
    <row r="346" spans="4:4" x14ac:dyDescent="0.2">
      <c r="D346" s="4"/>
    </row>
    <row r="347" spans="4:4" x14ac:dyDescent="0.2">
      <c r="D347" s="4"/>
    </row>
    <row r="348" spans="4:4" x14ac:dyDescent="0.2">
      <c r="D348" s="4"/>
    </row>
    <row r="349" spans="4:4" x14ac:dyDescent="0.2">
      <c r="D349" s="4"/>
    </row>
    <row r="350" spans="4:4" x14ac:dyDescent="0.2">
      <c r="D350" s="4"/>
    </row>
    <row r="351" spans="4:4" x14ac:dyDescent="0.2">
      <c r="D351" s="4"/>
    </row>
    <row r="352" spans="4:4" x14ac:dyDescent="0.2">
      <c r="D352" s="4"/>
    </row>
    <row r="353" spans="4:4" x14ac:dyDescent="0.2">
      <c r="D353" s="4"/>
    </row>
    <row r="354" spans="4:4" x14ac:dyDescent="0.2">
      <c r="D354" s="4"/>
    </row>
    <row r="355" spans="4:4" x14ac:dyDescent="0.2">
      <c r="D355" s="4"/>
    </row>
    <row r="356" spans="4:4" x14ac:dyDescent="0.2">
      <c r="D356" s="4"/>
    </row>
    <row r="357" spans="4:4" x14ac:dyDescent="0.2">
      <c r="D357" s="4"/>
    </row>
    <row r="358" spans="4:4" x14ac:dyDescent="0.2">
      <c r="D358" s="4"/>
    </row>
    <row r="359" spans="4:4" x14ac:dyDescent="0.2">
      <c r="D359" s="4"/>
    </row>
    <row r="360" spans="4:4" x14ac:dyDescent="0.2">
      <c r="D360" s="4"/>
    </row>
    <row r="361" spans="4:4" x14ac:dyDescent="0.2">
      <c r="D361" s="4"/>
    </row>
    <row r="362" spans="4:4" x14ac:dyDescent="0.2">
      <c r="D362" s="4"/>
    </row>
    <row r="363" spans="4:4" x14ac:dyDescent="0.2">
      <c r="D363" s="4"/>
    </row>
    <row r="364" spans="4:4" x14ac:dyDescent="0.2">
      <c r="D364" s="4"/>
    </row>
    <row r="365" spans="4:4" x14ac:dyDescent="0.2">
      <c r="D365" s="4"/>
    </row>
    <row r="366" spans="4:4" x14ac:dyDescent="0.2">
      <c r="D366" s="4"/>
    </row>
    <row r="367" spans="4:4" x14ac:dyDescent="0.2">
      <c r="D367" s="4"/>
    </row>
    <row r="368" spans="4:4" x14ac:dyDescent="0.2">
      <c r="D368" s="4"/>
    </row>
    <row r="369" spans="4:4" x14ac:dyDescent="0.2">
      <c r="D369" s="4"/>
    </row>
    <row r="370" spans="4:4" x14ac:dyDescent="0.2">
      <c r="D370" s="4"/>
    </row>
    <row r="371" spans="4:4" x14ac:dyDescent="0.2">
      <c r="D371" s="4"/>
    </row>
    <row r="372" spans="4:4" x14ac:dyDescent="0.2">
      <c r="D372" s="4"/>
    </row>
    <row r="373" spans="4:4" x14ac:dyDescent="0.2">
      <c r="D373" s="4"/>
    </row>
    <row r="374" spans="4:4" x14ac:dyDescent="0.2">
      <c r="D374" s="4"/>
    </row>
    <row r="375" spans="4:4" x14ac:dyDescent="0.2">
      <c r="D375" s="4"/>
    </row>
    <row r="376" spans="4:4" x14ac:dyDescent="0.2">
      <c r="D376" s="4"/>
    </row>
    <row r="377" spans="4:4" x14ac:dyDescent="0.2">
      <c r="D377" s="4"/>
    </row>
    <row r="378" spans="4:4" x14ac:dyDescent="0.2">
      <c r="D378" s="4"/>
    </row>
    <row r="379" spans="4:4" x14ac:dyDescent="0.2">
      <c r="D379" s="4"/>
    </row>
    <row r="380" spans="4:4" x14ac:dyDescent="0.2">
      <c r="D380" s="4"/>
    </row>
    <row r="381" spans="4:4" x14ac:dyDescent="0.2">
      <c r="D381" s="4"/>
    </row>
    <row r="382" spans="4:4" x14ac:dyDescent="0.2">
      <c r="D382" s="4"/>
    </row>
    <row r="383" spans="4:4" x14ac:dyDescent="0.2">
      <c r="D383" s="4"/>
    </row>
  </sheetData>
  <sheetProtection sheet="1" objects="1" scenarios="1" formatCells="0"/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7"/>
  </sheetPr>
  <dimension ref="A1:CV383"/>
  <sheetViews>
    <sheetView zoomScale="75" zoomScaleNormal="75" workbookViewId="0"/>
  </sheetViews>
  <sheetFormatPr defaultRowHeight="12.75" x14ac:dyDescent="0.2"/>
  <cols>
    <col min="1" max="1" width="2.28515625" customWidth="1"/>
    <col min="2" max="2" width="18.7109375" customWidth="1"/>
    <col min="3" max="3" width="69.85546875" customWidth="1"/>
    <col min="4" max="4" width="8.7109375" customWidth="1"/>
    <col min="5" max="5" width="12.7109375" style="182" customWidth="1"/>
    <col min="6" max="6" width="9.140625" style="182"/>
    <col min="7" max="7" width="4" customWidth="1"/>
    <col min="8" max="8" width="45.7109375" customWidth="1"/>
    <col min="9" max="10" width="12.7109375" customWidth="1"/>
  </cols>
  <sheetData>
    <row r="1" spans="1:100" x14ac:dyDescent="0.2">
      <c r="A1" s="8"/>
      <c r="B1" s="8"/>
      <c r="C1" s="8"/>
      <c r="D1" s="8"/>
      <c r="E1" s="169"/>
      <c r="F1" s="169"/>
      <c r="G1" s="8"/>
      <c r="H1" s="8"/>
      <c r="I1" s="8"/>
      <c r="J1" s="8"/>
      <c r="K1" s="8"/>
    </row>
    <row r="2" spans="1:100" ht="14.25" x14ac:dyDescent="0.2">
      <c r="A2" s="8"/>
      <c r="B2" s="12"/>
      <c r="C2" s="29" t="s">
        <v>299</v>
      </c>
      <c r="D2" s="12"/>
      <c r="E2" s="170"/>
      <c r="F2" s="172"/>
      <c r="G2" s="13"/>
      <c r="H2" s="29" t="s">
        <v>151</v>
      </c>
      <c r="I2" s="13"/>
      <c r="J2" s="13"/>
      <c r="K2" s="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</row>
    <row r="3" spans="1:100" s="74" customFormat="1" ht="15" thickBot="1" x14ac:dyDescent="0.25">
      <c r="A3" s="11"/>
      <c r="B3" s="11"/>
      <c r="C3" s="63"/>
      <c r="D3" s="72"/>
      <c r="E3" s="171"/>
      <c r="F3" s="184"/>
      <c r="G3" s="9"/>
      <c r="H3" s="63"/>
      <c r="I3" s="9"/>
      <c r="J3" s="9"/>
      <c r="K3" s="9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</row>
    <row r="4" spans="1:100" ht="6.75" customHeight="1" thickTop="1" thickBot="1" x14ac:dyDescent="0.25">
      <c r="A4" s="8"/>
      <c r="B4" s="8"/>
      <c r="C4" s="7"/>
      <c r="D4" s="7"/>
      <c r="E4" s="172"/>
      <c r="F4" s="172"/>
      <c r="G4" s="68"/>
      <c r="H4" s="69"/>
      <c r="I4" s="70"/>
      <c r="J4" s="71"/>
      <c r="K4" s="7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</row>
    <row r="5" spans="1:100" ht="42" customHeight="1" thickTop="1" x14ac:dyDescent="0.2">
      <c r="A5" s="8"/>
      <c r="B5" s="15" t="s">
        <v>206</v>
      </c>
      <c r="C5" s="16" t="s">
        <v>26</v>
      </c>
      <c r="D5" s="16" t="s">
        <v>27</v>
      </c>
      <c r="E5" s="173" t="s">
        <v>28</v>
      </c>
      <c r="F5" s="172"/>
      <c r="G5" s="54" t="s">
        <v>50</v>
      </c>
      <c r="H5" s="67" t="s">
        <v>46</v>
      </c>
      <c r="I5" s="75" t="s">
        <v>47</v>
      </c>
      <c r="J5" s="56" t="s">
        <v>53</v>
      </c>
      <c r="K5" s="7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</row>
    <row r="6" spans="1:100" ht="14.25" x14ac:dyDescent="0.2">
      <c r="A6" s="8"/>
      <c r="B6" s="130"/>
      <c r="C6" s="128" t="s">
        <v>49</v>
      </c>
      <c r="D6" s="18" t="s">
        <v>16</v>
      </c>
      <c r="E6" s="174"/>
      <c r="F6" s="172"/>
      <c r="G6" s="24">
        <v>1</v>
      </c>
      <c r="H6" s="21" t="s">
        <v>19</v>
      </c>
      <c r="I6" s="22" t="e">
        <f>((E38+E37)/E6)*100</f>
        <v>#DIV/0!</v>
      </c>
      <c r="J6" s="25">
        <f>IF(E6&lt;=0,0, IF((I6)&lt;=0,0,IF(I6&lt;1.5,1,IF(I6&gt;3,3,2))))</f>
        <v>0</v>
      </c>
      <c r="K6" s="10"/>
      <c r="L6" s="2"/>
      <c r="M6" s="2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</row>
    <row r="7" spans="1:100" ht="14.25" x14ac:dyDescent="0.2">
      <c r="A7" s="8"/>
      <c r="B7" s="130" t="s">
        <v>180</v>
      </c>
      <c r="C7" s="128" t="s">
        <v>149</v>
      </c>
      <c r="D7" s="18" t="s">
        <v>150</v>
      </c>
      <c r="E7" s="174"/>
      <c r="F7" s="172"/>
      <c r="G7" s="24">
        <v>2</v>
      </c>
      <c r="H7" s="21" t="s">
        <v>48</v>
      </c>
      <c r="I7" s="22" t="e">
        <f>((E15+E16+E17)/E6)*100</f>
        <v>#DIV/0!</v>
      </c>
      <c r="J7" s="25">
        <f>IF(E6&lt;=0,0, IF((I7)&lt;=0,0,IF(I7&lt;2,1,IF(I7&gt;8,3,2))))</f>
        <v>0</v>
      </c>
      <c r="K7" s="10"/>
      <c r="L7" s="2"/>
      <c r="M7" s="2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</row>
    <row r="8" spans="1:100" ht="14.25" x14ac:dyDescent="0.2">
      <c r="A8" s="8"/>
      <c r="B8" s="130" t="s">
        <v>181</v>
      </c>
      <c r="C8" s="128" t="s">
        <v>7</v>
      </c>
      <c r="D8" s="18" t="s">
        <v>17</v>
      </c>
      <c r="E8" s="174"/>
      <c r="F8" s="172"/>
      <c r="G8" s="24">
        <v>3</v>
      </c>
      <c r="H8" s="21" t="s">
        <v>24</v>
      </c>
      <c r="I8" s="22" t="e">
        <f>(E34/(E31+E33))*100</f>
        <v>#DIV/0!</v>
      </c>
      <c r="J8" s="25">
        <f>IF((E31+E33)&lt;=0,1,IF(I8&lt;15,1,IF(I8&gt;30,3,2)))</f>
        <v>1</v>
      </c>
      <c r="K8" s="10"/>
      <c r="L8" s="2"/>
      <c r="M8" s="2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</row>
    <row r="9" spans="1:100" ht="14.25" x14ac:dyDescent="0.2">
      <c r="A9" s="8"/>
      <c r="B9" s="130" t="s">
        <v>182</v>
      </c>
      <c r="C9" s="128" t="s">
        <v>11</v>
      </c>
      <c r="D9" s="18" t="s">
        <v>18</v>
      </c>
      <c r="E9" s="174"/>
      <c r="F9" s="172"/>
      <c r="G9" s="24">
        <v>4</v>
      </c>
      <c r="H9" s="21" t="s">
        <v>23</v>
      </c>
      <c r="I9" s="22" t="e">
        <f>((E40+E35+E36)/(E30+E32))*100</f>
        <v>#DIV/0!</v>
      </c>
      <c r="J9" s="25">
        <f>IF(E40+E36+E35&lt;=0,0, IF(E30+E32&lt;=0,0, IF(I9&lt;6,1, IF(I9&gt;15,3,2))))</f>
        <v>0</v>
      </c>
      <c r="K9" s="10"/>
      <c r="L9" s="2"/>
      <c r="M9" s="2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</row>
    <row r="10" spans="1:100" ht="14.25" x14ac:dyDescent="0.2">
      <c r="A10" s="8"/>
      <c r="B10" s="130" t="s">
        <v>183</v>
      </c>
      <c r="C10" s="128" t="s">
        <v>12</v>
      </c>
      <c r="D10" s="18" t="s">
        <v>102</v>
      </c>
      <c r="E10" s="174"/>
      <c r="F10" s="172"/>
      <c r="G10" s="24">
        <v>5</v>
      </c>
      <c r="H10" s="21" t="s">
        <v>25</v>
      </c>
      <c r="I10" s="22" t="e">
        <f>((E18-E20-E22-E19)/E14)*100</f>
        <v>#DIV/0!</v>
      </c>
      <c r="J10" s="25">
        <f>IF(E14&lt;=0,0, IF((I10)&gt;=100,0,IF(I10&lt;55,3,IF(I10&gt;70,1,2))))</f>
        <v>0</v>
      </c>
      <c r="K10" s="10"/>
      <c r="L10" s="2"/>
      <c r="M10" s="2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</row>
    <row r="11" spans="1:100" ht="14.25" x14ac:dyDescent="0.2">
      <c r="A11" s="8"/>
      <c r="B11" s="130" t="s">
        <v>184</v>
      </c>
      <c r="C11" s="128" t="s">
        <v>15</v>
      </c>
      <c r="D11" s="18" t="s">
        <v>103</v>
      </c>
      <c r="E11" s="174"/>
      <c r="F11" s="172"/>
      <c r="G11" s="24">
        <v>6</v>
      </c>
      <c r="H11" s="21" t="s">
        <v>20</v>
      </c>
      <c r="I11" s="22" t="e">
        <f>(E38+E37)/E39</f>
        <v>#DIV/0!</v>
      </c>
      <c r="J11" s="25">
        <f>IF(AND(E39=0,(E38+E37)&lt;=0),0, IF(E39=0,3, IF(I11&lt;=0,0, IF(I11&lt;1.1,1,IF(I11&gt;2.1,3,2)))))</f>
        <v>0</v>
      </c>
      <c r="K11" s="10"/>
      <c r="L11" s="2"/>
      <c r="M11" s="2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</row>
    <row r="12" spans="1:100" ht="14.25" x14ac:dyDescent="0.2">
      <c r="A12" s="8"/>
      <c r="B12" s="130" t="s">
        <v>185</v>
      </c>
      <c r="C12" s="128" t="s">
        <v>13</v>
      </c>
      <c r="D12" s="18" t="s">
        <v>104</v>
      </c>
      <c r="E12" s="174"/>
      <c r="F12" s="172"/>
      <c r="G12" s="24">
        <v>7</v>
      </c>
      <c r="H12" s="21" t="s">
        <v>22</v>
      </c>
      <c r="I12" s="22" t="e">
        <f>(E18-E20-E22-E19-E12)/(E40+E35+E36)</f>
        <v>#DIV/0!</v>
      </c>
      <c r="J12" s="25">
        <f>IF((E40+E35+E36)&lt;=0,0,IF(I12&lt;5,3,IF(I12&gt;7,1,2)))</f>
        <v>0</v>
      </c>
      <c r="K12" s="10"/>
      <c r="L12" s="2"/>
      <c r="M12" s="2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</row>
    <row r="13" spans="1:100" ht="14.25" x14ac:dyDescent="0.2">
      <c r="A13" s="8"/>
      <c r="B13" s="130" t="s">
        <v>186</v>
      </c>
      <c r="C13" s="128" t="s">
        <v>8</v>
      </c>
      <c r="D13" s="18" t="s">
        <v>105</v>
      </c>
      <c r="E13" s="174"/>
      <c r="F13" s="172"/>
      <c r="G13" s="24">
        <v>8</v>
      </c>
      <c r="H13" s="21" t="s">
        <v>21</v>
      </c>
      <c r="I13" s="22" t="e">
        <f>(E8+E13-E21-E23-E24-E25-E20)/E9</f>
        <v>#DIV/0!</v>
      </c>
      <c r="J13" s="25">
        <f>IF((E9)&lt;=0,1,IF(I13&lt;0.5,1,IF(I13&gt;0.7,3,2)))</f>
        <v>1</v>
      </c>
      <c r="K13" s="10"/>
      <c r="L13" s="2"/>
      <c r="M13" s="2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</row>
    <row r="14" spans="1:100" ht="14.25" x14ac:dyDescent="0.2">
      <c r="A14" s="8"/>
      <c r="B14" s="130"/>
      <c r="C14" s="128" t="s">
        <v>3</v>
      </c>
      <c r="D14" s="18" t="s">
        <v>106</v>
      </c>
      <c r="E14" s="174"/>
      <c r="F14" s="172"/>
      <c r="G14" s="24">
        <v>9</v>
      </c>
      <c r="H14" s="21" t="s">
        <v>152</v>
      </c>
      <c r="I14" s="22" t="e">
        <f>(E10-E11+E12)/(E21-E22+E23+E24)</f>
        <v>#DIV/0!</v>
      </c>
      <c r="J14" s="25">
        <f>IF(AND((E10-E11+E12)=0,(E21-E22+E23+E24)=0),1,IF((E21-E22+E23+E24)&lt;=0,3,IF(I14&lt;1,1,IF(I14&gt;1.5,3,2))))</f>
        <v>1</v>
      </c>
      <c r="K14" s="10"/>
      <c r="L14" s="2"/>
      <c r="M14" s="2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</row>
    <row r="15" spans="1:100" ht="14.25" x14ac:dyDescent="0.2">
      <c r="A15" s="8"/>
      <c r="B15" s="130" t="s">
        <v>187</v>
      </c>
      <c r="C15" s="128" t="s">
        <v>179</v>
      </c>
      <c r="D15" s="18" t="s">
        <v>126</v>
      </c>
      <c r="E15" s="174"/>
      <c r="F15" s="172"/>
      <c r="G15" s="24">
        <v>10</v>
      </c>
      <c r="H15" s="21" t="s">
        <v>153</v>
      </c>
      <c r="I15" s="22" t="e">
        <f>((E7-'2013-ÚČ'!E7+E35)/'2013-ÚČ'!E7)*100</f>
        <v>#DIV/0!</v>
      </c>
      <c r="J15" s="25">
        <f>IF(AND(E7=0,E35=0,'2013-ÚČ'!E7=0),0, IF('2013-ÚČ'!E7=0,3, IF(I15&lt;=0,0, IF(I15&lt;2.51,1, IF(I15&gt;5,3,2)))))</f>
        <v>0</v>
      </c>
      <c r="K15" s="10"/>
      <c r="L15" s="2"/>
      <c r="M15" s="2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</row>
    <row r="16" spans="1:100" ht="15.75" thickBot="1" x14ac:dyDescent="0.25">
      <c r="A16" s="8"/>
      <c r="B16" s="130" t="s">
        <v>188</v>
      </c>
      <c r="C16" s="128" t="s">
        <v>1</v>
      </c>
      <c r="D16" s="18" t="s">
        <v>127</v>
      </c>
      <c r="E16" s="174"/>
      <c r="F16" s="172"/>
      <c r="G16" s="26" t="s">
        <v>54</v>
      </c>
      <c r="H16" s="27" t="s">
        <v>154</v>
      </c>
      <c r="I16" s="27"/>
      <c r="J16" s="28">
        <f>SUM(J6:J15)</f>
        <v>3</v>
      </c>
      <c r="K16" s="7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</row>
    <row r="17" spans="1:100" ht="15" thickTop="1" x14ac:dyDescent="0.2">
      <c r="A17" s="8"/>
      <c r="B17" s="130" t="s">
        <v>189</v>
      </c>
      <c r="C17" s="128" t="s">
        <v>2</v>
      </c>
      <c r="D17" s="18" t="s">
        <v>122</v>
      </c>
      <c r="E17" s="174"/>
      <c r="F17" s="172"/>
      <c r="G17" s="7"/>
      <c r="H17" s="7"/>
      <c r="I17" s="7"/>
      <c r="J17" s="7"/>
      <c r="K17" s="7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</row>
    <row r="18" spans="1:100" ht="14.25" x14ac:dyDescent="0.2">
      <c r="A18" s="8"/>
      <c r="B18" s="130" t="s">
        <v>190</v>
      </c>
      <c r="C18" s="128" t="s">
        <v>4</v>
      </c>
      <c r="D18" s="18" t="s">
        <v>129</v>
      </c>
      <c r="E18" s="174"/>
      <c r="F18" s="172"/>
      <c r="G18" s="7"/>
      <c r="H18" s="7"/>
      <c r="I18" s="7"/>
      <c r="J18" s="7"/>
      <c r="K18" s="7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</row>
    <row r="19" spans="1:100" ht="14.25" x14ac:dyDescent="0.2">
      <c r="A19" s="8"/>
      <c r="B19" s="130" t="s">
        <v>191</v>
      </c>
      <c r="C19" s="128" t="s">
        <v>5</v>
      </c>
      <c r="D19" s="18" t="s">
        <v>145</v>
      </c>
      <c r="E19" s="174"/>
      <c r="F19" s="172"/>
      <c r="G19" s="7"/>
      <c r="H19" s="7"/>
      <c r="I19" s="7"/>
      <c r="J19" s="7"/>
      <c r="K19" s="7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</row>
    <row r="20" spans="1:100" ht="14.25" x14ac:dyDescent="0.2">
      <c r="A20" s="8"/>
      <c r="B20" s="130" t="s">
        <v>208</v>
      </c>
      <c r="C20" s="128" t="s">
        <v>14</v>
      </c>
      <c r="D20" s="18" t="s">
        <v>51</v>
      </c>
      <c r="E20" s="174"/>
      <c r="F20" s="172"/>
      <c r="G20" s="7"/>
      <c r="H20" s="7"/>
      <c r="I20" s="7"/>
      <c r="J20" s="110"/>
      <c r="K20" s="7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</row>
    <row r="21" spans="1:100" ht="14.25" x14ac:dyDescent="0.2">
      <c r="A21" s="8"/>
      <c r="B21" s="130" t="s">
        <v>192</v>
      </c>
      <c r="C21" s="128" t="s">
        <v>9</v>
      </c>
      <c r="D21" s="18" t="s">
        <v>146</v>
      </c>
      <c r="E21" s="174"/>
      <c r="F21" s="172"/>
      <c r="G21" s="7"/>
      <c r="H21" s="7"/>
      <c r="I21" s="7"/>
      <c r="J21" s="110"/>
      <c r="K21" s="7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</row>
    <row r="22" spans="1:100" ht="14.25" x14ac:dyDescent="0.2">
      <c r="A22" s="8"/>
      <c r="B22" s="130" t="s">
        <v>193</v>
      </c>
      <c r="C22" s="128" t="s">
        <v>14</v>
      </c>
      <c r="D22" s="18" t="s">
        <v>147</v>
      </c>
      <c r="E22" s="174"/>
      <c r="F22" s="172"/>
      <c r="G22" s="7"/>
      <c r="H22" s="7"/>
      <c r="I22" s="109"/>
      <c r="J22" s="7"/>
      <c r="K22" s="7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</row>
    <row r="23" spans="1:100" ht="14.25" x14ac:dyDescent="0.2">
      <c r="A23" s="8"/>
      <c r="B23" s="130" t="s">
        <v>209</v>
      </c>
      <c r="C23" s="128" t="s">
        <v>124</v>
      </c>
      <c r="D23" s="18" t="s">
        <v>132</v>
      </c>
      <c r="E23" s="174"/>
      <c r="F23" s="172"/>
      <c r="G23" s="7"/>
      <c r="H23" s="7"/>
      <c r="I23" s="7"/>
      <c r="J23" s="7"/>
      <c r="K23" s="7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</row>
    <row r="24" spans="1:100" ht="14.25" x14ac:dyDescent="0.2">
      <c r="A24" s="8"/>
      <c r="B24" s="130" t="s">
        <v>194</v>
      </c>
      <c r="C24" s="128" t="s">
        <v>10</v>
      </c>
      <c r="D24" s="18" t="s">
        <v>133</v>
      </c>
      <c r="E24" s="174"/>
      <c r="F24" s="172"/>
      <c r="G24" s="7"/>
      <c r="H24" s="7"/>
      <c r="I24" s="7"/>
      <c r="J24" s="7"/>
      <c r="K24" s="7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</row>
    <row r="25" spans="1:100" ht="15" thickBot="1" x14ac:dyDescent="0.25">
      <c r="A25" s="8"/>
      <c r="B25" s="131" t="s">
        <v>195</v>
      </c>
      <c r="C25" s="129" t="s">
        <v>8</v>
      </c>
      <c r="D25" s="20" t="s">
        <v>148</v>
      </c>
      <c r="E25" s="176"/>
      <c r="F25" s="172"/>
      <c r="G25" s="7"/>
      <c r="H25" s="7"/>
      <c r="I25" s="7"/>
      <c r="J25" s="7"/>
      <c r="K25" s="7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</row>
    <row r="26" spans="1:100" ht="15" thickTop="1" x14ac:dyDescent="0.2">
      <c r="A26" s="8"/>
      <c r="B26" s="8"/>
      <c r="C26" s="7"/>
      <c r="D26" s="7"/>
      <c r="E26" s="172"/>
      <c r="F26" s="172"/>
      <c r="G26" s="7"/>
      <c r="H26" s="7"/>
      <c r="I26" s="7"/>
      <c r="J26" s="7"/>
      <c r="K26" s="7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</row>
    <row r="27" spans="1:100" ht="14.25" x14ac:dyDescent="0.2">
      <c r="A27" s="8"/>
      <c r="B27" s="13"/>
      <c r="C27" s="29" t="s">
        <v>300</v>
      </c>
      <c r="D27" s="13"/>
      <c r="E27" s="177"/>
      <c r="F27" s="172"/>
      <c r="G27" s="7"/>
      <c r="H27" s="7"/>
      <c r="I27" s="7"/>
      <c r="J27" s="7"/>
      <c r="K27" s="7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</row>
    <row r="28" spans="1:100" ht="15" thickBot="1" x14ac:dyDescent="0.25">
      <c r="A28" s="8"/>
      <c r="B28" s="8"/>
      <c r="C28" s="7"/>
      <c r="D28" s="7"/>
      <c r="E28" s="172"/>
      <c r="F28" s="172"/>
      <c r="G28" s="7"/>
      <c r="H28" s="7"/>
      <c r="I28" s="7"/>
      <c r="J28" s="7"/>
      <c r="K28" s="7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</row>
    <row r="29" spans="1:100" ht="43.5" thickTop="1" x14ac:dyDescent="0.2">
      <c r="A29" s="8"/>
      <c r="B29" s="15" t="s">
        <v>206</v>
      </c>
      <c r="C29" s="16" t="s">
        <v>26</v>
      </c>
      <c r="D29" s="16" t="s">
        <v>27</v>
      </c>
      <c r="E29" s="178" t="s">
        <v>28</v>
      </c>
      <c r="F29" s="172"/>
      <c r="G29" s="7"/>
      <c r="H29" s="7"/>
      <c r="I29" s="7"/>
      <c r="J29" s="7"/>
      <c r="K29" s="7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</row>
    <row r="30" spans="1:100" ht="14.25" x14ac:dyDescent="0.2">
      <c r="A30" s="8"/>
      <c r="B30" s="133" t="s">
        <v>196</v>
      </c>
      <c r="C30" s="128" t="s">
        <v>30</v>
      </c>
      <c r="D30" s="18" t="s">
        <v>29</v>
      </c>
      <c r="E30" s="179"/>
      <c r="F30" s="172"/>
      <c r="G30" s="7"/>
      <c r="H30" s="7"/>
      <c r="I30" s="7"/>
      <c r="J30" s="7"/>
      <c r="K30" s="7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</row>
    <row r="31" spans="1:100" ht="14.25" x14ac:dyDescent="0.2">
      <c r="A31" s="8"/>
      <c r="B31" s="133" t="s">
        <v>197</v>
      </c>
      <c r="C31" s="128" t="s">
        <v>31</v>
      </c>
      <c r="D31" s="18" t="s">
        <v>34</v>
      </c>
      <c r="E31" s="179"/>
      <c r="F31" s="172"/>
      <c r="G31" s="7"/>
      <c r="H31" s="7"/>
      <c r="I31" s="7"/>
      <c r="J31" s="7"/>
      <c r="K31" s="7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</row>
    <row r="32" spans="1:100" ht="14.25" x14ac:dyDescent="0.2">
      <c r="A32" s="8"/>
      <c r="B32" s="133" t="s">
        <v>198</v>
      </c>
      <c r="C32" s="128" t="s">
        <v>32</v>
      </c>
      <c r="D32" s="18" t="s">
        <v>33</v>
      </c>
      <c r="E32" s="179"/>
      <c r="F32" s="172"/>
      <c r="G32" s="7"/>
      <c r="H32" s="7"/>
      <c r="I32" s="7"/>
      <c r="J32" s="7"/>
      <c r="K32" s="7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</row>
    <row r="33" spans="1:100" ht="14.25" x14ac:dyDescent="0.2">
      <c r="A33" s="8"/>
      <c r="B33" s="133" t="s">
        <v>190</v>
      </c>
      <c r="C33" s="128" t="s">
        <v>35</v>
      </c>
      <c r="D33" s="18" t="s">
        <v>36</v>
      </c>
      <c r="E33" s="179"/>
      <c r="F33" s="172"/>
      <c r="G33" s="7"/>
      <c r="H33" s="7"/>
      <c r="I33" s="7"/>
      <c r="J33" s="7"/>
      <c r="K33" s="7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</row>
    <row r="34" spans="1:100" ht="14.25" x14ac:dyDescent="0.2">
      <c r="A34" s="8"/>
      <c r="B34" s="133" t="s">
        <v>199</v>
      </c>
      <c r="C34" s="128" t="s">
        <v>37</v>
      </c>
      <c r="D34" s="18" t="s">
        <v>38</v>
      </c>
      <c r="E34" s="179"/>
      <c r="F34" s="172"/>
      <c r="G34" s="7"/>
      <c r="H34" s="7"/>
      <c r="I34" s="7"/>
      <c r="J34" s="7"/>
      <c r="K34" s="7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</row>
    <row r="35" spans="1:100" ht="14.25" x14ac:dyDescent="0.2">
      <c r="A35" s="8"/>
      <c r="B35" s="133" t="s">
        <v>200</v>
      </c>
      <c r="C35" s="128" t="s">
        <v>6</v>
      </c>
      <c r="D35" s="18" t="s">
        <v>39</v>
      </c>
      <c r="E35" s="179"/>
      <c r="F35" s="172"/>
      <c r="G35" s="7"/>
      <c r="H35" s="7"/>
      <c r="I35" s="7"/>
      <c r="J35" s="7"/>
      <c r="K35" s="7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</row>
    <row r="36" spans="1:100" ht="14.25" x14ac:dyDescent="0.2">
      <c r="A36" s="8"/>
      <c r="B36" s="133" t="s">
        <v>201</v>
      </c>
      <c r="C36" s="128" t="s">
        <v>144</v>
      </c>
      <c r="D36" s="18" t="s">
        <v>143</v>
      </c>
      <c r="E36" s="179"/>
      <c r="F36" s="172"/>
      <c r="G36" s="7"/>
      <c r="H36" s="7"/>
      <c r="I36" s="7"/>
      <c r="J36" s="7"/>
      <c r="K36" s="7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</row>
    <row r="37" spans="1:100" ht="27.6" customHeight="1" x14ac:dyDescent="0.2">
      <c r="A37" s="8"/>
      <c r="B37" s="133" t="s">
        <v>202</v>
      </c>
      <c r="C37" s="132" t="s">
        <v>40</v>
      </c>
      <c r="D37" s="23" t="s">
        <v>41</v>
      </c>
      <c r="E37" s="179"/>
      <c r="F37" s="172"/>
      <c r="G37" s="7"/>
      <c r="H37" s="7"/>
      <c r="I37" s="7"/>
      <c r="J37" s="7"/>
      <c r="K37" s="7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</row>
    <row r="38" spans="1:100" ht="14.25" x14ac:dyDescent="0.2">
      <c r="A38" s="8"/>
      <c r="B38" s="133" t="s">
        <v>205</v>
      </c>
      <c r="C38" s="128" t="s">
        <v>42</v>
      </c>
      <c r="D38" s="18" t="s">
        <v>43</v>
      </c>
      <c r="E38" s="179"/>
      <c r="F38" s="172"/>
      <c r="G38" s="7"/>
      <c r="H38" s="7"/>
      <c r="I38" s="7"/>
      <c r="J38" s="7"/>
      <c r="K38" s="7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</row>
    <row r="39" spans="1:100" ht="14.25" x14ac:dyDescent="0.2">
      <c r="A39" s="8"/>
      <c r="B39" s="133" t="s">
        <v>203</v>
      </c>
      <c r="C39" s="128" t="s">
        <v>44</v>
      </c>
      <c r="D39" s="18" t="s">
        <v>45</v>
      </c>
      <c r="E39" s="179"/>
      <c r="F39" s="172"/>
      <c r="G39" s="7"/>
      <c r="H39" s="7"/>
      <c r="I39" s="7"/>
      <c r="J39" s="7"/>
      <c r="K39" s="7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</row>
    <row r="40" spans="1:100" ht="15" thickBot="1" x14ac:dyDescent="0.25">
      <c r="A40" s="8"/>
      <c r="B40" s="134" t="s">
        <v>204</v>
      </c>
      <c r="C40" s="129" t="s">
        <v>141</v>
      </c>
      <c r="D40" s="20" t="s">
        <v>142</v>
      </c>
      <c r="E40" s="180"/>
      <c r="F40" s="172"/>
      <c r="G40" s="7"/>
      <c r="H40" s="7"/>
      <c r="I40" s="7"/>
      <c r="J40" s="7"/>
      <c r="K40" s="7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</row>
    <row r="41" spans="1:100" ht="15" thickTop="1" x14ac:dyDescent="0.2">
      <c r="A41" s="8"/>
      <c r="B41" s="8"/>
      <c r="C41" s="10"/>
      <c r="D41" s="30"/>
      <c r="E41" s="181"/>
      <c r="F41" s="172"/>
      <c r="G41" s="7"/>
      <c r="H41" s="7"/>
      <c r="I41" s="7"/>
      <c r="J41" s="7"/>
      <c r="K41" s="7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</row>
    <row r="42" spans="1:100" ht="14.25" x14ac:dyDescent="0.2">
      <c r="A42" s="8"/>
      <c r="B42" s="8"/>
      <c r="C42" s="7"/>
      <c r="D42" s="14"/>
      <c r="E42" s="172"/>
      <c r="F42" s="172"/>
      <c r="G42" s="7"/>
      <c r="H42" s="7"/>
      <c r="I42" s="7"/>
      <c r="J42" s="7"/>
      <c r="K42" s="7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</row>
    <row r="43" spans="1:100" ht="14.25" x14ac:dyDescent="0.2">
      <c r="C43" s="1"/>
      <c r="D43" s="3"/>
      <c r="E43" s="183"/>
      <c r="F43" s="183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</row>
    <row r="44" spans="1:100" ht="14.25" x14ac:dyDescent="0.2">
      <c r="C44" s="1"/>
      <c r="D44" s="3"/>
      <c r="E44" s="183"/>
      <c r="F44" s="183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</row>
    <row r="45" spans="1:100" ht="14.25" x14ac:dyDescent="0.2">
      <c r="C45" s="1"/>
      <c r="D45" s="3"/>
      <c r="E45" s="183"/>
      <c r="F45" s="183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</row>
    <row r="46" spans="1:100" ht="14.25" x14ac:dyDescent="0.2">
      <c r="C46" s="1"/>
      <c r="D46" s="3"/>
      <c r="E46" s="183"/>
      <c r="F46" s="183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</row>
    <row r="47" spans="1:100" ht="14.25" x14ac:dyDescent="0.2">
      <c r="C47" s="1"/>
      <c r="D47" s="3"/>
      <c r="E47" s="183"/>
      <c r="F47" s="183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</row>
    <row r="48" spans="1:100" ht="14.25" x14ac:dyDescent="0.2">
      <c r="C48" s="1"/>
      <c r="D48" s="3"/>
      <c r="E48" s="183"/>
      <c r="F48" s="183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</row>
    <row r="49" spans="3:100" ht="14.25" x14ac:dyDescent="0.2">
      <c r="C49" s="1"/>
      <c r="D49" s="3"/>
      <c r="E49" s="183"/>
      <c r="F49" s="183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</row>
    <row r="50" spans="3:100" ht="14.25" x14ac:dyDescent="0.2">
      <c r="C50" s="1"/>
      <c r="D50" s="3"/>
      <c r="E50" s="183"/>
      <c r="F50" s="183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</row>
    <row r="51" spans="3:100" ht="14.25" x14ac:dyDescent="0.2">
      <c r="C51" s="1"/>
      <c r="D51" s="3"/>
      <c r="E51" s="183"/>
      <c r="F51" s="183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</row>
    <row r="52" spans="3:100" ht="14.25" x14ac:dyDescent="0.2">
      <c r="C52" s="1"/>
      <c r="D52" s="3"/>
      <c r="E52" s="183"/>
      <c r="F52" s="183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</row>
    <row r="53" spans="3:100" ht="14.25" x14ac:dyDescent="0.2">
      <c r="C53" s="1"/>
      <c r="D53" s="3"/>
      <c r="E53" s="183"/>
      <c r="F53" s="183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</row>
    <row r="54" spans="3:100" ht="14.25" x14ac:dyDescent="0.2">
      <c r="C54" s="1"/>
      <c r="D54" s="3"/>
      <c r="E54" s="183"/>
      <c r="F54" s="183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</row>
    <row r="55" spans="3:100" ht="14.25" x14ac:dyDescent="0.2">
      <c r="C55" s="1"/>
      <c r="D55" s="3"/>
      <c r="E55" s="183"/>
      <c r="F55" s="183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</row>
    <row r="56" spans="3:100" ht="14.25" x14ac:dyDescent="0.2">
      <c r="C56" s="1"/>
      <c r="D56" s="3"/>
      <c r="E56" s="183"/>
      <c r="F56" s="183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</row>
    <row r="57" spans="3:100" ht="14.25" x14ac:dyDescent="0.2">
      <c r="C57" s="1"/>
      <c r="D57" s="3"/>
      <c r="E57" s="183"/>
      <c r="F57" s="183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</row>
    <row r="58" spans="3:100" ht="14.25" x14ac:dyDescent="0.2">
      <c r="C58" s="1"/>
      <c r="D58" s="3"/>
      <c r="E58" s="183"/>
      <c r="F58" s="183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</row>
    <row r="59" spans="3:100" ht="14.25" x14ac:dyDescent="0.2">
      <c r="C59" s="1"/>
      <c r="D59" s="3"/>
      <c r="E59" s="183"/>
      <c r="F59" s="183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</row>
    <row r="60" spans="3:100" ht="14.25" x14ac:dyDescent="0.2">
      <c r="C60" s="1"/>
      <c r="D60" s="3"/>
      <c r="E60" s="183"/>
      <c r="F60" s="183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</row>
    <row r="61" spans="3:100" ht="14.25" x14ac:dyDescent="0.2">
      <c r="C61" s="1"/>
      <c r="D61" s="3"/>
      <c r="E61" s="183"/>
      <c r="F61" s="183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</row>
    <row r="62" spans="3:100" ht="14.25" x14ac:dyDescent="0.2">
      <c r="C62" s="1"/>
      <c r="D62" s="3"/>
      <c r="E62" s="183"/>
      <c r="F62" s="183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</row>
    <row r="63" spans="3:100" ht="14.25" x14ac:dyDescent="0.2">
      <c r="C63" s="1"/>
      <c r="D63" s="3"/>
      <c r="E63" s="183"/>
      <c r="F63" s="183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</row>
    <row r="64" spans="3:100" ht="14.25" x14ac:dyDescent="0.2">
      <c r="C64" s="1"/>
      <c r="D64" s="3"/>
      <c r="E64" s="183"/>
      <c r="F64" s="183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</row>
    <row r="65" spans="3:100" ht="14.25" x14ac:dyDescent="0.2">
      <c r="C65" s="1"/>
      <c r="D65" s="3"/>
      <c r="E65" s="183"/>
      <c r="F65" s="183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</row>
    <row r="66" spans="3:100" ht="14.25" x14ac:dyDescent="0.2">
      <c r="C66" s="1"/>
      <c r="D66" s="3"/>
      <c r="E66" s="183"/>
      <c r="F66" s="183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</row>
    <row r="67" spans="3:100" ht="14.25" x14ac:dyDescent="0.2">
      <c r="C67" s="1"/>
      <c r="D67" s="3"/>
      <c r="E67" s="183"/>
      <c r="F67" s="183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</row>
    <row r="68" spans="3:100" ht="14.25" x14ac:dyDescent="0.2">
      <c r="C68" s="1"/>
      <c r="D68" s="3"/>
      <c r="E68" s="183"/>
      <c r="F68" s="183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</row>
    <row r="69" spans="3:100" ht="14.25" x14ac:dyDescent="0.2">
      <c r="C69" s="1"/>
      <c r="D69" s="3"/>
      <c r="E69" s="183"/>
      <c r="F69" s="183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</row>
    <row r="70" spans="3:100" ht="14.25" x14ac:dyDescent="0.2">
      <c r="C70" s="1"/>
      <c r="D70" s="3"/>
      <c r="E70" s="183"/>
      <c r="F70" s="183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</row>
    <row r="71" spans="3:100" ht="14.25" x14ac:dyDescent="0.2">
      <c r="C71" s="1"/>
      <c r="D71" s="3"/>
      <c r="E71" s="183"/>
      <c r="F71" s="183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</row>
    <row r="72" spans="3:100" ht="14.25" x14ac:dyDescent="0.2">
      <c r="C72" s="1"/>
      <c r="D72" s="3"/>
      <c r="E72" s="183"/>
      <c r="F72" s="183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</row>
    <row r="73" spans="3:100" ht="14.25" x14ac:dyDescent="0.2">
      <c r="C73" s="1"/>
      <c r="D73" s="3"/>
      <c r="E73" s="183"/>
      <c r="F73" s="183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</row>
    <row r="74" spans="3:100" ht="14.25" x14ac:dyDescent="0.2">
      <c r="C74" s="1"/>
      <c r="D74" s="3"/>
      <c r="E74" s="183"/>
      <c r="F74" s="183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</row>
    <row r="75" spans="3:100" ht="14.25" x14ac:dyDescent="0.2">
      <c r="C75" s="1"/>
      <c r="D75" s="3"/>
      <c r="E75" s="183"/>
      <c r="F75" s="183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</row>
    <row r="76" spans="3:100" ht="14.25" x14ac:dyDescent="0.2">
      <c r="C76" s="1"/>
      <c r="D76" s="3"/>
      <c r="E76" s="183"/>
      <c r="F76" s="183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</row>
    <row r="77" spans="3:100" ht="14.25" x14ac:dyDescent="0.2">
      <c r="C77" s="1"/>
      <c r="D77" s="3"/>
      <c r="E77" s="183"/>
      <c r="F77" s="183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</row>
    <row r="78" spans="3:100" ht="14.25" x14ac:dyDescent="0.2">
      <c r="C78" s="1"/>
      <c r="D78" s="3"/>
      <c r="E78" s="183"/>
      <c r="F78" s="183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</row>
    <row r="79" spans="3:100" ht="14.25" x14ac:dyDescent="0.2">
      <c r="C79" s="1"/>
      <c r="D79" s="3"/>
      <c r="E79" s="183"/>
      <c r="F79" s="183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</row>
    <row r="80" spans="3:100" ht="14.25" x14ac:dyDescent="0.2">
      <c r="C80" s="1"/>
      <c r="D80" s="3"/>
      <c r="E80" s="183"/>
      <c r="F80" s="183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</row>
    <row r="81" spans="3:100" ht="14.25" x14ac:dyDescent="0.2">
      <c r="C81" s="1"/>
      <c r="D81" s="3"/>
      <c r="E81" s="183"/>
      <c r="F81" s="183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</row>
    <row r="82" spans="3:100" ht="14.25" x14ac:dyDescent="0.2">
      <c r="C82" s="1"/>
      <c r="D82" s="3"/>
      <c r="E82" s="183"/>
      <c r="F82" s="183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</row>
    <row r="83" spans="3:100" ht="14.25" x14ac:dyDescent="0.2">
      <c r="C83" s="1"/>
      <c r="D83" s="3"/>
      <c r="E83" s="183"/>
      <c r="F83" s="183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</row>
    <row r="84" spans="3:100" ht="14.25" x14ac:dyDescent="0.2">
      <c r="C84" s="1"/>
      <c r="D84" s="3"/>
      <c r="E84" s="183"/>
      <c r="F84" s="183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</row>
    <row r="85" spans="3:100" ht="14.25" x14ac:dyDescent="0.2">
      <c r="C85" s="1"/>
      <c r="D85" s="3"/>
      <c r="E85" s="183"/>
      <c r="F85" s="183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</row>
    <row r="86" spans="3:100" ht="14.25" x14ac:dyDescent="0.2">
      <c r="C86" s="1"/>
      <c r="D86" s="3"/>
      <c r="E86" s="183"/>
      <c r="F86" s="183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</row>
    <row r="87" spans="3:100" ht="14.25" x14ac:dyDescent="0.2">
      <c r="C87" s="1"/>
      <c r="D87" s="3"/>
      <c r="E87" s="183"/>
      <c r="F87" s="183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</row>
    <row r="88" spans="3:100" ht="14.25" x14ac:dyDescent="0.2">
      <c r="C88" s="1"/>
      <c r="D88" s="3"/>
      <c r="E88" s="183"/>
      <c r="F88" s="183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</row>
    <row r="89" spans="3:100" ht="14.25" x14ac:dyDescent="0.2">
      <c r="C89" s="1"/>
      <c r="D89" s="3"/>
      <c r="E89" s="183"/>
      <c r="F89" s="183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</row>
    <row r="90" spans="3:100" ht="14.25" x14ac:dyDescent="0.2">
      <c r="C90" s="1"/>
      <c r="D90" s="3"/>
      <c r="E90" s="183"/>
      <c r="F90" s="183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</row>
    <row r="91" spans="3:100" ht="14.25" x14ac:dyDescent="0.2">
      <c r="C91" s="1"/>
      <c r="D91" s="3"/>
      <c r="E91" s="183"/>
      <c r="F91" s="183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</row>
    <row r="92" spans="3:100" ht="14.25" x14ac:dyDescent="0.2">
      <c r="C92" s="1"/>
      <c r="D92" s="3"/>
      <c r="E92" s="183"/>
      <c r="F92" s="183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</row>
    <row r="93" spans="3:100" ht="14.25" x14ac:dyDescent="0.2">
      <c r="C93" s="1"/>
      <c r="D93" s="3"/>
      <c r="E93" s="183"/>
      <c r="F93" s="183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</row>
    <row r="94" spans="3:100" ht="14.25" x14ac:dyDescent="0.2">
      <c r="C94" s="1"/>
      <c r="D94" s="3"/>
      <c r="E94" s="183"/>
      <c r="F94" s="183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</row>
    <row r="95" spans="3:100" ht="14.25" x14ac:dyDescent="0.2">
      <c r="C95" s="1"/>
      <c r="D95" s="3"/>
      <c r="E95" s="183"/>
      <c r="F95" s="183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</row>
    <row r="96" spans="3:100" ht="14.25" x14ac:dyDescent="0.2">
      <c r="C96" s="1"/>
      <c r="D96" s="3"/>
      <c r="E96" s="183"/>
      <c r="F96" s="183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</row>
    <row r="97" spans="3:100" ht="14.25" x14ac:dyDescent="0.2">
      <c r="C97" s="1"/>
      <c r="D97" s="3"/>
      <c r="E97" s="183"/>
      <c r="F97" s="183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</row>
    <row r="98" spans="3:100" ht="14.25" x14ac:dyDescent="0.2">
      <c r="C98" s="1"/>
      <c r="D98" s="3"/>
      <c r="E98" s="183"/>
      <c r="F98" s="183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</row>
    <row r="99" spans="3:100" ht="14.25" x14ac:dyDescent="0.2">
      <c r="C99" s="1"/>
      <c r="D99" s="3"/>
      <c r="E99" s="183"/>
      <c r="F99" s="183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</row>
    <row r="100" spans="3:100" ht="14.25" x14ac:dyDescent="0.2">
      <c r="C100" s="1"/>
      <c r="D100" s="3"/>
      <c r="E100" s="183"/>
      <c r="F100" s="183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</row>
    <row r="101" spans="3:100" ht="14.25" x14ac:dyDescent="0.2">
      <c r="C101" s="1"/>
      <c r="D101" s="3"/>
      <c r="E101" s="183"/>
      <c r="F101" s="183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</row>
    <row r="102" spans="3:100" ht="14.25" x14ac:dyDescent="0.2">
      <c r="C102" s="1"/>
      <c r="D102" s="3"/>
      <c r="E102" s="183"/>
      <c r="F102" s="183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</row>
    <row r="103" spans="3:100" ht="14.25" x14ac:dyDescent="0.2">
      <c r="C103" s="1"/>
      <c r="D103" s="3"/>
      <c r="E103" s="183"/>
      <c r="F103" s="183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</row>
    <row r="104" spans="3:100" ht="14.25" x14ac:dyDescent="0.2">
      <c r="C104" s="1"/>
      <c r="D104" s="3"/>
      <c r="E104" s="183"/>
      <c r="F104" s="183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</row>
    <row r="105" spans="3:100" ht="14.25" x14ac:dyDescent="0.2">
      <c r="C105" s="1"/>
      <c r="D105" s="3"/>
      <c r="E105" s="183"/>
      <c r="F105" s="183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</row>
    <row r="106" spans="3:100" ht="14.25" x14ac:dyDescent="0.2">
      <c r="C106" s="1"/>
      <c r="D106" s="3"/>
      <c r="E106" s="183"/>
      <c r="F106" s="183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</row>
    <row r="107" spans="3:100" ht="14.25" x14ac:dyDescent="0.2">
      <c r="C107" s="1"/>
      <c r="D107" s="3"/>
      <c r="E107" s="183"/>
      <c r="F107" s="183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</row>
    <row r="108" spans="3:100" ht="14.25" x14ac:dyDescent="0.2">
      <c r="C108" s="1"/>
      <c r="D108" s="3"/>
      <c r="E108" s="183"/>
      <c r="F108" s="183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</row>
    <row r="109" spans="3:100" ht="14.25" x14ac:dyDescent="0.2">
      <c r="C109" s="1"/>
      <c r="D109" s="3"/>
      <c r="E109" s="183"/>
      <c r="F109" s="183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</row>
    <row r="110" spans="3:100" ht="14.25" x14ac:dyDescent="0.2">
      <c r="C110" s="1"/>
      <c r="D110" s="3"/>
      <c r="E110" s="183"/>
      <c r="F110" s="183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</row>
    <row r="111" spans="3:100" ht="14.25" x14ac:dyDescent="0.2">
      <c r="C111" s="1"/>
      <c r="D111" s="3"/>
      <c r="E111" s="183"/>
      <c r="F111" s="183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</row>
    <row r="112" spans="3:100" ht="14.25" x14ac:dyDescent="0.2">
      <c r="C112" s="1"/>
      <c r="D112" s="3"/>
      <c r="E112" s="183"/>
      <c r="F112" s="183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</row>
    <row r="113" spans="3:100" ht="14.25" x14ac:dyDescent="0.2">
      <c r="C113" s="1"/>
      <c r="D113" s="3"/>
      <c r="E113" s="183"/>
      <c r="F113" s="183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</row>
    <row r="114" spans="3:100" ht="14.25" x14ac:dyDescent="0.2">
      <c r="C114" s="1"/>
      <c r="D114" s="3"/>
      <c r="E114" s="183"/>
      <c r="F114" s="183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</row>
    <row r="115" spans="3:100" ht="14.25" x14ac:dyDescent="0.2">
      <c r="C115" s="1"/>
      <c r="D115" s="3"/>
      <c r="E115" s="183"/>
      <c r="F115" s="183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</row>
    <row r="116" spans="3:100" ht="14.25" x14ac:dyDescent="0.2">
      <c r="C116" s="1"/>
      <c r="D116" s="3"/>
      <c r="E116" s="183"/>
      <c r="F116" s="183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</row>
    <row r="117" spans="3:100" ht="14.25" x14ac:dyDescent="0.2">
      <c r="C117" s="1"/>
      <c r="D117" s="3"/>
      <c r="E117" s="183"/>
      <c r="F117" s="183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</row>
    <row r="118" spans="3:100" ht="14.25" x14ac:dyDescent="0.2">
      <c r="C118" s="1"/>
      <c r="D118" s="3"/>
      <c r="E118" s="183"/>
      <c r="F118" s="183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</row>
    <row r="119" spans="3:100" ht="14.25" x14ac:dyDescent="0.2">
      <c r="C119" s="1"/>
      <c r="D119" s="3"/>
      <c r="E119" s="183"/>
      <c r="F119" s="183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</row>
    <row r="120" spans="3:100" ht="14.25" x14ac:dyDescent="0.2">
      <c r="C120" s="1"/>
      <c r="D120" s="3"/>
      <c r="E120" s="183"/>
      <c r="F120" s="183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</row>
    <row r="121" spans="3:100" ht="14.25" x14ac:dyDescent="0.2">
      <c r="C121" s="1"/>
      <c r="D121" s="3"/>
      <c r="E121" s="183"/>
      <c r="F121" s="183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</row>
    <row r="122" spans="3:100" ht="14.25" x14ac:dyDescent="0.2">
      <c r="C122" s="1"/>
      <c r="D122" s="3"/>
      <c r="E122" s="183"/>
      <c r="F122" s="183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</row>
    <row r="123" spans="3:100" ht="14.25" x14ac:dyDescent="0.2">
      <c r="C123" s="1"/>
      <c r="D123" s="3"/>
      <c r="E123" s="183"/>
      <c r="F123" s="183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</row>
    <row r="124" spans="3:100" ht="14.25" x14ac:dyDescent="0.2">
      <c r="C124" s="1"/>
      <c r="D124" s="3"/>
      <c r="E124" s="183"/>
      <c r="F124" s="183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</row>
    <row r="125" spans="3:100" ht="14.25" x14ac:dyDescent="0.2">
      <c r="C125" s="1"/>
      <c r="D125" s="3"/>
      <c r="E125" s="183"/>
      <c r="F125" s="183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</row>
    <row r="126" spans="3:100" ht="14.25" x14ac:dyDescent="0.2">
      <c r="C126" s="1"/>
      <c r="D126" s="3"/>
      <c r="E126" s="183"/>
      <c r="F126" s="183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</row>
    <row r="127" spans="3:100" ht="14.25" x14ac:dyDescent="0.2">
      <c r="C127" s="1"/>
      <c r="D127" s="3"/>
      <c r="E127" s="183"/>
      <c r="F127" s="183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</row>
    <row r="128" spans="3:100" ht="14.25" x14ac:dyDescent="0.2">
      <c r="C128" s="1"/>
      <c r="D128" s="3"/>
      <c r="E128" s="183"/>
      <c r="F128" s="183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</row>
    <row r="129" spans="3:100" ht="14.25" x14ac:dyDescent="0.2">
      <c r="C129" s="1"/>
      <c r="D129" s="3"/>
      <c r="E129" s="183"/>
      <c r="F129" s="183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</row>
    <row r="130" spans="3:100" ht="14.25" x14ac:dyDescent="0.2">
      <c r="C130" s="1"/>
      <c r="D130" s="3"/>
      <c r="E130" s="183"/>
      <c r="F130" s="183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</row>
    <row r="131" spans="3:100" ht="14.25" x14ac:dyDescent="0.2">
      <c r="C131" s="1"/>
      <c r="D131" s="3"/>
      <c r="E131" s="183"/>
      <c r="F131" s="183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</row>
    <row r="132" spans="3:100" ht="14.25" x14ac:dyDescent="0.2">
      <c r="C132" s="1"/>
      <c r="D132" s="3"/>
      <c r="E132" s="183"/>
      <c r="F132" s="183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</row>
    <row r="133" spans="3:100" ht="14.25" x14ac:dyDescent="0.2">
      <c r="C133" s="1"/>
      <c r="D133" s="3"/>
      <c r="E133" s="183"/>
      <c r="F133" s="183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</row>
    <row r="134" spans="3:100" ht="14.25" x14ac:dyDescent="0.2">
      <c r="C134" s="1"/>
      <c r="D134" s="3"/>
      <c r="E134" s="183"/>
      <c r="F134" s="183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</row>
    <row r="135" spans="3:100" ht="14.25" x14ac:dyDescent="0.2">
      <c r="C135" s="1"/>
      <c r="D135" s="3"/>
      <c r="E135" s="183"/>
      <c r="F135" s="183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</row>
    <row r="136" spans="3:100" ht="14.25" x14ac:dyDescent="0.2">
      <c r="C136" s="1"/>
      <c r="D136" s="3"/>
      <c r="E136" s="183"/>
      <c r="F136" s="183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</row>
    <row r="137" spans="3:100" ht="14.25" x14ac:dyDescent="0.2">
      <c r="C137" s="1"/>
      <c r="D137" s="3"/>
      <c r="E137" s="183"/>
      <c r="F137" s="183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</row>
    <row r="138" spans="3:100" ht="14.25" x14ac:dyDescent="0.2">
      <c r="C138" s="1"/>
      <c r="D138" s="3"/>
      <c r="E138" s="183"/>
      <c r="F138" s="183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</row>
    <row r="139" spans="3:100" ht="14.25" x14ac:dyDescent="0.2">
      <c r="C139" s="1"/>
      <c r="D139" s="3"/>
      <c r="E139" s="183"/>
      <c r="F139" s="183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</row>
    <row r="140" spans="3:100" ht="14.25" x14ac:dyDescent="0.2">
      <c r="C140" s="1"/>
      <c r="D140" s="3"/>
      <c r="E140" s="183"/>
      <c r="F140" s="183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</row>
    <row r="141" spans="3:100" ht="14.25" x14ac:dyDescent="0.2">
      <c r="C141" s="1"/>
      <c r="D141" s="3"/>
      <c r="E141" s="183"/>
      <c r="F141" s="183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</row>
    <row r="142" spans="3:100" ht="14.25" x14ac:dyDescent="0.2">
      <c r="C142" s="1"/>
      <c r="D142" s="3"/>
      <c r="E142" s="183"/>
      <c r="F142" s="183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</row>
    <row r="143" spans="3:100" ht="14.25" x14ac:dyDescent="0.2">
      <c r="C143" s="1"/>
      <c r="D143" s="3"/>
      <c r="E143" s="183"/>
      <c r="F143" s="183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</row>
    <row r="144" spans="3:100" ht="14.25" x14ac:dyDescent="0.2">
      <c r="C144" s="1"/>
      <c r="D144" s="3"/>
      <c r="E144" s="183"/>
      <c r="F144" s="183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</row>
    <row r="145" spans="3:100" ht="14.25" x14ac:dyDescent="0.2">
      <c r="C145" s="1"/>
      <c r="D145" s="3"/>
      <c r="E145" s="183"/>
      <c r="F145" s="183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</row>
    <row r="146" spans="3:100" ht="14.25" x14ac:dyDescent="0.2">
      <c r="C146" s="1"/>
      <c r="D146" s="3"/>
      <c r="E146" s="183"/>
      <c r="F146" s="183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</row>
    <row r="147" spans="3:100" ht="14.25" x14ac:dyDescent="0.2">
      <c r="C147" s="1"/>
      <c r="D147" s="3"/>
      <c r="E147" s="183"/>
      <c r="F147" s="183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</row>
    <row r="148" spans="3:100" ht="14.25" x14ac:dyDescent="0.2">
      <c r="C148" s="1"/>
      <c r="D148" s="3"/>
      <c r="E148" s="183"/>
      <c r="F148" s="183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</row>
    <row r="149" spans="3:100" ht="14.25" x14ac:dyDescent="0.2">
      <c r="C149" s="1"/>
      <c r="D149" s="3"/>
      <c r="E149" s="183"/>
      <c r="F149" s="183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</row>
    <row r="150" spans="3:100" ht="14.25" x14ac:dyDescent="0.2">
      <c r="C150" s="1"/>
      <c r="D150" s="3"/>
      <c r="E150" s="183"/>
      <c r="F150" s="183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</row>
    <row r="151" spans="3:100" ht="14.25" x14ac:dyDescent="0.2">
      <c r="C151" s="1"/>
      <c r="D151" s="3"/>
      <c r="E151" s="183"/>
      <c r="F151" s="183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</row>
    <row r="152" spans="3:100" ht="14.25" x14ac:dyDescent="0.2">
      <c r="C152" s="1"/>
      <c r="D152" s="3"/>
      <c r="E152" s="183"/>
      <c r="F152" s="183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</row>
    <row r="153" spans="3:100" ht="14.25" x14ac:dyDescent="0.2">
      <c r="C153" s="1"/>
      <c r="D153" s="3"/>
      <c r="E153" s="183"/>
      <c r="F153" s="183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</row>
    <row r="154" spans="3:100" ht="14.25" x14ac:dyDescent="0.2">
      <c r="C154" s="1"/>
      <c r="D154" s="3"/>
      <c r="E154" s="183"/>
      <c r="F154" s="183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</row>
    <row r="155" spans="3:100" ht="14.25" x14ac:dyDescent="0.2">
      <c r="C155" s="1"/>
      <c r="D155" s="3"/>
      <c r="E155" s="183"/>
      <c r="F155" s="183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</row>
    <row r="156" spans="3:100" ht="14.25" x14ac:dyDescent="0.2">
      <c r="C156" s="1"/>
      <c r="D156" s="3"/>
      <c r="E156" s="183"/>
      <c r="F156" s="183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</row>
    <row r="157" spans="3:100" ht="14.25" x14ac:dyDescent="0.2">
      <c r="C157" s="1"/>
      <c r="D157" s="3"/>
      <c r="E157" s="183"/>
      <c r="F157" s="183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</row>
    <row r="158" spans="3:100" ht="14.25" x14ac:dyDescent="0.2">
      <c r="C158" s="1"/>
      <c r="D158" s="3"/>
      <c r="E158" s="183"/>
      <c r="F158" s="183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</row>
    <row r="159" spans="3:100" ht="14.25" x14ac:dyDescent="0.2">
      <c r="C159" s="1"/>
      <c r="D159" s="3"/>
      <c r="E159" s="183"/>
      <c r="F159" s="183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</row>
    <row r="160" spans="3:100" ht="14.25" x14ac:dyDescent="0.2">
      <c r="C160" s="1"/>
      <c r="D160" s="3"/>
      <c r="E160" s="183"/>
      <c r="F160" s="183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</row>
    <row r="161" spans="3:100" ht="14.25" x14ac:dyDescent="0.2">
      <c r="C161" s="1"/>
      <c r="D161" s="3"/>
      <c r="E161" s="183"/>
      <c r="F161" s="183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</row>
    <row r="162" spans="3:100" ht="14.25" x14ac:dyDescent="0.2">
      <c r="C162" s="1"/>
      <c r="D162" s="3"/>
      <c r="E162" s="183"/>
      <c r="F162" s="183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</row>
    <row r="163" spans="3:100" ht="14.25" x14ac:dyDescent="0.2">
      <c r="C163" s="1"/>
      <c r="D163" s="3"/>
      <c r="E163" s="183"/>
      <c r="F163" s="183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</row>
    <row r="164" spans="3:100" ht="14.25" x14ac:dyDescent="0.2">
      <c r="C164" s="1"/>
      <c r="D164" s="3"/>
      <c r="E164" s="183"/>
      <c r="F164" s="183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</row>
    <row r="165" spans="3:100" ht="14.25" x14ac:dyDescent="0.2">
      <c r="C165" s="1"/>
      <c r="D165" s="3"/>
      <c r="E165" s="183"/>
      <c r="F165" s="183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</row>
    <row r="166" spans="3:100" ht="14.25" x14ac:dyDescent="0.2">
      <c r="C166" s="1"/>
      <c r="D166" s="3"/>
      <c r="E166" s="183"/>
      <c r="F166" s="183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</row>
    <row r="167" spans="3:100" ht="14.25" x14ac:dyDescent="0.2">
      <c r="C167" s="1"/>
      <c r="D167" s="3"/>
      <c r="E167" s="183"/>
      <c r="F167" s="183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</row>
    <row r="168" spans="3:100" ht="14.25" x14ac:dyDescent="0.2">
      <c r="C168" s="1"/>
      <c r="D168" s="3"/>
      <c r="E168" s="183"/>
      <c r="F168" s="183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</row>
    <row r="169" spans="3:100" ht="14.25" x14ac:dyDescent="0.2">
      <c r="C169" s="1"/>
      <c r="D169" s="3"/>
      <c r="E169" s="183"/>
      <c r="F169" s="183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</row>
    <row r="170" spans="3:100" ht="14.25" x14ac:dyDescent="0.2">
      <c r="C170" s="1"/>
      <c r="D170" s="3"/>
      <c r="E170" s="183"/>
      <c r="F170" s="183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</row>
    <row r="171" spans="3:100" ht="14.25" x14ac:dyDescent="0.2">
      <c r="C171" s="1"/>
      <c r="D171" s="3"/>
      <c r="E171" s="183"/>
      <c r="F171" s="183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</row>
    <row r="172" spans="3:100" ht="14.25" x14ac:dyDescent="0.2">
      <c r="C172" s="1"/>
      <c r="D172" s="3"/>
      <c r="E172" s="183"/>
      <c r="F172" s="183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</row>
    <row r="173" spans="3:100" ht="14.25" x14ac:dyDescent="0.2">
      <c r="C173" s="1"/>
      <c r="D173" s="3"/>
      <c r="E173" s="183"/>
      <c r="F173" s="183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</row>
    <row r="174" spans="3:100" ht="14.25" x14ac:dyDescent="0.2">
      <c r="C174" s="1"/>
      <c r="D174" s="3"/>
      <c r="E174" s="183"/>
      <c r="F174" s="183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</row>
    <row r="175" spans="3:100" ht="14.25" x14ac:dyDescent="0.2">
      <c r="C175" s="1"/>
      <c r="D175" s="3"/>
      <c r="E175" s="183"/>
      <c r="F175" s="183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</row>
    <row r="176" spans="3:100" ht="14.25" x14ac:dyDescent="0.2">
      <c r="C176" s="1"/>
      <c r="D176" s="3"/>
      <c r="E176" s="183"/>
      <c r="F176" s="183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</row>
    <row r="177" spans="3:100" ht="14.25" x14ac:dyDescent="0.2">
      <c r="C177" s="1"/>
      <c r="D177" s="3"/>
      <c r="E177" s="183"/>
      <c r="F177" s="183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</row>
    <row r="178" spans="3:100" ht="14.25" x14ac:dyDescent="0.2">
      <c r="C178" s="1"/>
      <c r="D178" s="3"/>
      <c r="E178" s="183"/>
      <c r="F178" s="183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</row>
    <row r="179" spans="3:100" ht="14.25" x14ac:dyDescent="0.2">
      <c r="C179" s="1"/>
      <c r="D179" s="3"/>
      <c r="E179" s="183"/>
      <c r="F179" s="183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</row>
    <row r="180" spans="3:100" ht="14.25" x14ac:dyDescent="0.2">
      <c r="C180" s="1"/>
      <c r="D180" s="3"/>
      <c r="E180" s="183"/>
      <c r="F180" s="183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</row>
    <row r="181" spans="3:100" ht="14.25" x14ac:dyDescent="0.2">
      <c r="C181" s="1"/>
      <c r="D181" s="3"/>
      <c r="E181" s="183"/>
      <c r="F181" s="183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</row>
    <row r="182" spans="3:100" ht="14.25" x14ac:dyDescent="0.2">
      <c r="C182" s="1"/>
      <c r="D182" s="3"/>
      <c r="E182" s="183"/>
      <c r="F182" s="183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</row>
    <row r="183" spans="3:100" ht="14.25" x14ac:dyDescent="0.2">
      <c r="C183" s="1"/>
      <c r="D183" s="3"/>
      <c r="E183" s="183"/>
      <c r="F183" s="183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</row>
    <row r="184" spans="3:100" ht="14.25" x14ac:dyDescent="0.2">
      <c r="C184" s="1"/>
      <c r="D184" s="3"/>
      <c r="E184" s="183"/>
      <c r="F184" s="183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</row>
    <row r="185" spans="3:100" ht="14.25" x14ac:dyDescent="0.2">
      <c r="C185" s="1"/>
      <c r="D185" s="3"/>
      <c r="E185" s="183"/>
      <c r="F185" s="183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</row>
    <row r="186" spans="3:100" ht="14.25" x14ac:dyDescent="0.2">
      <c r="C186" s="1"/>
      <c r="D186" s="3"/>
      <c r="E186" s="183"/>
      <c r="F186" s="183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</row>
    <row r="187" spans="3:100" ht="14.25" x14ac:dyDescent="0.2">
      <c r="C187" s="1"/>
      <c r="D187" s="3"/>
      <c r="E187" s="183"/>
      <c r="F187" s="183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</row>
    <row r="188" spans="3:100" ht="14.25" x14ac:dyDescent="0.2">
      <c r="C188" s="1"/>
      <c r="D188" s="3"/>
      <c r="E188" s="183"/>
      <c r="F188" s="183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</row>
    <row r="189" spans="3:100" ht="14.25" x14ac:dyDescent="0.2">
      <c r="C189" s="1"/>
      <c r="D189" s="3"/>
      <c r="E189" s="183"/>
      <c r="F189" s="183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</row>
    <row r="190" spans="3:100" ht="14.25" x14ac:dyDescent="0.2">
      <c r="C190" s="1"/>
      <c r="D190" s="3"/>
      <c r="E190" s="183"/>
      <c r="F190" s="183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</row>
    <row r="191" spans="3:100" ht="14.25" x14ac:dyDescent="0.2">
      <c r="C191" s="1"/>
      <c r="D191" s="3"/>
      <c r="E191" s="183"/>
      <c r="F191" s="183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</row>
    <row r="192" spans="3:100" ht="14.25" x14ac:dyDescent="0.2">
      <c r="C192" s="1"/>
      <c r="D192" s="3"/>
      <c r="E192" s="183"/>
      <c r="F192" s="183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</row>
    <row r="193" spans="3:100" ht="14.25" x14ac:dyDescent="0.2">
      <c r="C193" s="1"/>
      <c r="D193" s="3"/>
      <c r="E193" s="183"/>
      <c r="F193" s="183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</row>
    <row r="194" spans="3:100" ht="14.25" x14ac:dyDescent="0.2">
      <c r="C194" s="1"/>
      <c r="D194" s="3"/>
      <c r="E194" s="183"/>
      <c r="F194" s="183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</row>
    <row r="195" spans="3:100" ht="14.25" x14ac:dyDescent="0.2">
      <c r="C195" s="1"/>
      <c r="D195" s="3"/>
      <c r="E195" s="183"/>
      <c r="F195" s="183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</row>
    <row r="196" spans="3:100" ht="14.25" x14ac:dyDescent="0.2">
      <c r="C196" s="1"/>
      <c r="D196" s="3"/>
      <c r="E196" s="183"/>
      <c r="F196" s="183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</row>
    <row r="197" spans="3:100" ht="14.25" x14ac:dyDescent="0.2">
      <c r="C197" s="1"/>
      <c r="D197" s="3"/>
      <c r="E197" s="183"/>
      <c r="F197" s="183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</row>
    <row r="198" spans="3:100" ht="14.25" x14ac:dyDescent="0.2">
      <c r="C198" s="1"/>
      <c r="D198" s="3"/>
      <c r="E198" s="183"/>
      <c r="F198" s="183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</row>
    <row r="199" spans="3:100" ht="14.25" x14ac:dyDescent="0.2">
      <c r="C199" s="1"/>
      <c r="D199" s="3"/>
      <c r="E199" s="183"/>
      <c r="F199" s="183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</row>
    <row r="200" spans="3:100" ht="14.25" x14ac:dyDescent="0.2">
      <c r="C200" s="1"/>
      <c r="D200" s="3"/>
      <c r="E200" s="183"/>
      <c r="F200" s="183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</row>
    <row r="201" spans="3:100" ht="14.25" x14ac:dyDescent="0.2">
      <c r="C201" s="1"/>
      <c r="D201" s="3"/>
      <c r="E201" s="183"/>
      <c r="F201" s="183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</row>
    <row r="202" spans="3:100" ht="14.25" x14ac:dyDescent="0.2">
      <c r="C202" s="1"/>
      <c r="D202" s="3"/>
      <c r="E202" s="183"/>
      <c r="F202" s="183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</row>
    <row r="203" spans="3:100" ht="14.25" x14ac:dyDescent="0.2">
      <c r="C203" s="1"/>
      <c r="D203" s="3"/>
      <c r="E203" s="183"/>
      <c r="F203" s="183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</row>
    <row r="204" spans="3:100" ht="14.25" x14ac:dyDescent="0.2">
      <c r="C204" s="1"/>
      <c r="D204" s="3"/>
      <c r="E204" s="183"/>
      <c r="F204" s="183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</row>
    <row r="205" spans="3:100" ht="14.25" x14ac:dyDescent="0.2">
      <c r="C205" s="1"/>
      <c r="D205" s="3"/>
      <c r="E205" s="183"/>
      <c r="F205" s="183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</row>
    <row r="206" spans="3:100" ht="14.25" x14ac:dyDescent="0.2">
      <c r="C206" s="1"/>
      <c r="D206" s="3"/>
      <c r="E206" s="183"/>
      <c r="F206" s="183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</row>
    <row r="207" spans="3:100" ht="14.25" x14ac:dyDescent="0.2">
      <c r="C207" s="1"/>
      <c r="D207" s="3"/>
      <c r="E207" s="183"/>
      <c r="F207" s="183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</row>
    <row r="208" spans="3:100" ht="14.25" x14ac:dyDescent="0.2">
      <c r="C208" s="1"/>
      <c r="D208" s="3"/>
      <c r="E208" s="183"/>
      <c r="F208" s="183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</row>
    <row r="209" spans="3:100" ht="14.25" x14ac:dyDescent="0.2">
      <c r="C209" s="1"/>
      <c r="D209" s="3"/>
      <c r="E209" s="183"/>
      <c r="F209" s="183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</row>
    <row r="210" spans="3:100" ht="14.25" x14ac:dyDescent="0.2">
      <c r="C210" s="1"/>
      <c r="D210" s="3"/>
      <c r="E210" s="183"/>
      <c r="F210" s="183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</row>
    <row r="211" spans="3:100" ht="14.25" x14ac:dyDescent="0.2">
      <c r="C211" s="1"/>
      <c r="D211" s="3"/>
      <c r="E211" s="183"/>
      <c r="F211" s="183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</row>
    <row r="212" spans="3:100" ht="14.25" x14ac:dyDescent="0.2">
      <c r="C212" s="1"/>
      <c r="D212" s="3"/>
      <c r="E212" s="183"/>
      <c r="F212" s="183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</row>
    <row r="213" spans="3:100" ht="14.25" x14ac:dyDescent="0.2">
      <c r="C213" s="1"/>
      <c r="D213" s="3"/>
      <c r="E213" s="183"/>
      <c r="F213" s="183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</row>
    <row r="214" spans="3:100" ht="14.25" x14ac:dyDescent="0.2">
      <c r="C214" s="1"/>
      <c r="D214" s="3"/>
      <c r="E214" s="183"/>
      <c r="F214" s="183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</row>
    <row r="215" spans="3:100" ht="14.25" x14ac:dyDescent="0.2">
      <c r="C215" s="1"/>
      <c r="D215" s="3"/>
      <c r="E215" s="183"/>
      <c r="F215" s="183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</row>
    <row r="216" spans="3:100" ht="14.25" x14ac:dyDescent="0.2">
      <c r="C216" s="1"/>
      <c r="D216" s="3"/>
      <c r="E216" s="183"/>
      <c r="F216" s="183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</row>
    <row r="217" spans="3:100" ht="14.25" x14ac:dyDescent="0.2">
      <c r="C217" s="1"/>
      <c r="D217" s="3"/>
      <c r="E217" s="183"/>
      <c r="F217" s="183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</row>
    <row r="218" spans="3:100" ht="14.25" x14ac:dyDescent="0.2">
      <c r="C218" s="1"/>
      <c r="D218" s="3"/>
      <c r="E218" s="183"/>
      <c r="F218" s="183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</row>
    <row r="219" spans="3:100" ht="14.25" x14ac:dyDescent="0.2">
      <c r="C219" s="1"/>
      <c r="D219" s="3"/>
      <c r="E219" s="183"/>
      <c r="F219" s="183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</row>
    <row r="220" spans="3:100" ht="14.25" x14ac:dyDescent="0.2">
      <c r="C220" s="1"/>
      <c r="D220" s="3"/>
      <c r="E220" s="183"/>
      <c r="F220" s="183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</row>
    <row r="221" spans="3:100" ht="14.25" x14ac:dyDescent="0.2">
      <c r="C221" s="1"/>
      <c r="D221" s="3"/>
      <c r="E221" s="183"/>
      <c r="F221" s="183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</row>
    <row r="222" spans="3:100" ht="14.25" x14ac:dyDescent="0.2">
      <c r="C222" s="1"/>
      <c r="D222" s="3"/>
      <c r="E222" s="183"/>
      <c r="F222" s="183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</row>
    <row r="223" spans="3:100" ht="14.25" x14ac:dyDescent="0.2">
      <c r="C223" s="1"/>
      <c r="D223" s="3"/>
      <c r="E223" s="183"/>
      <c r="F223" s="183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</row>
    <row r="224" spans="3:100" ht="14.25" x14ac:dyDescent="0.2">
      <c r="C224" s="1"/>
      <c r="D224" s="3"/>
      <c r="E224" s="183"/>
      <c r="F224" s="183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</row>
    <row r="225" spans="3:100" ht="14.25" x14ac:dyDescent="0.2">
      <c r="C225" s="1"/>
      <c r="D225" s="3"/>
      <c r="E225" s="183"/>
      <c r="F225" s="183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</row>
    <row r="226" spans="3:100" ht="14.25" x14ac:dyDescent="0.2">
      <c r="C226" s="1"/>
      <c r="D226" s="3"/>
      <c r="E226" s="183"/>
      <c r="F226" s="183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</row>
    <row r="227" spans="3:100" ht="14.25" x14ac:dyDescent="0.2">
      <c r="C227" s="1"/>
      <c r="D227" s="3"/>
      <c r="E227" s="183"/>
      <c r="F227" s="183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</row>
    <row r="228" spans="3:100" ht="14.25" x14ac:dyDescent="0.2">
      <c r="C228" s="1"/>
      <c r="D228" s="3"/>
      <c r="E228" s="183"/>
      <c r="F228" s="183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</row>
    <row r="229" spans="3:100" ht="14.25" x14ac:dyDescent="0.2">
      <c r="C229" s="1"/>
      <c r="D229" s="3"/>
      <c r="E229" s="183"/>
      <c r="F229" s="183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</row>
    <row r="230" spans="3:100" ht="14.25" x14ac:dyDescent="0.2">
      <c r="C230" s="1"/>
      <c r="D230" s="3"/>
      <c r="E230" s="183"/>
      <c r="F230" s="183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</row>
    <row r="231" spans="3:100" ht="14.25" x14ac:dyDescent="0.2">
      <c r="C231" s="1"/>
      <c r="D231" s="3"/>
      <c r="E231" s="183"/>
      <c r="F231" s="183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</row>
    <row r="232" spans="3:100" ht="14.25" x14ac:dyDescent="0.2">
      <c r="C232" s="1"/>
      <c r="D232" s="3"/>
      <c r="E232" s="183"/>
      <c r="F232" s="183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</row>
    <row r="233" spans="3:100" ht="14.25" x14ac:dyDescent="0.2">
      <c r="C233" s="1"/>
      <c r="D233" s="3"/>
      <c r="E233" s="183"/>
      <c r="F233" s="183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</row>
    <row r="234" spans="3:100" ht="14.25" x14ac:dyDescent="0.2">
      <c r="C234" s="1"/>
      <c r="D234" s="3"/>
      <c r="E234" s="183"/>
      <c r="F234" s="183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</row>
    <row r="235" spans="3:100" ht="14.25" x14ac:dyDescent="0.2">
      <c r="C235" s="1"/>
      <c r="D235" s="3"/>
      <c r="E235" s="183"/>
      <c r="F235" s="183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</row>
    <row r="236" spans="3:100" ht="14.25" x14ac:dyDescent="0.2">
      <c r="C236" s="1"/>
      <c r="D236" s="3"/>
      <c r="E236" s="183"/>
      <c r="F236" s="183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</row>
    <row r="237" spans="3:100" ht="14.25" x14ac:dyDescent="0.2">
      <c r="C237" s="1"/>
      <c r="D237" s="3"/>
      <c r="E237" s="183"/>
      <c r="F237" s="183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</row>
    <row r="238" spans="3:100" ht="14.25" x14ac:dyDescent="0.2">
      <c r="C238" s="1"/>
      <c r="D238" s="3"/>
      <c r="E238" s="183"/>
      <c r="F238" s="183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</row>
    <row r="239" spans="3:100" ht="14.25" x14ac:dyDescent="0.2">
      <c r="C239" s="1"/>
      <c r="D239" s="3"/>
      <c r="E239" s="183"/>
      <c r="F239" s="183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</row>
    <row r="240" spans="3:100" ht="14.25" x14ac:dyDescent="0.2">
      <c r="C240" s="1"/>
      <c r="D240" s="3"/>
      <c r="E240" s="183"/>
      <c r="F240" s="183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</row>
    <row r="241" spans="3:100" ht="14.25" x14ac:dyDescent="0.2">
      <c r="C241" s="1"/>
      <c r="D241" s="3"/>
      <c r="E241" s="183"/>
      <c r="F241" s="183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</row>
    <row r="242" spans="3:100" ht="14.25" x14ac:dyDescent="0.2">
      <c r="C242" s="1"/>
      <c r="D242" s="3"/>
      <c r="E242" s="183"/>
      <c r="F242" s="183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</row>
    <row r="243" spans="3:100" ht="14.25" x14ac:dyDescent="0.2">
      <c r="C243" s="1"/>
      <c r="D243" s="3"/>
      <c r="E243" s="183"/>
      <c r="F243" s="183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</row>
    <row r="244" spans="3:100" ht="14.25" x14ac:dyDescent="0.2">
      <c r="C244" s="1"/>
      <c r="D244" s="3"/>
      <c r="E244" s="183"/>
      <c r="F244" s="183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</row>
    <row r="245" spans="3:100" ht="14.25" x14ac:dyDescent="0.2">
      <c r="C245" s="1"/>
      <c r="D245" s="3"/>
      <c r="E245" s="183"/>
      <c r="F245" s="183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</row>
    <row r="246" spans="3:100" ht="14.25" x14ac:dyDescent="0.2">
      <c r="C246" s="1"/>
      <c r="D246" s="3"/>
      <c r="E246" s="183"/>
      <c r="F246" s="183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</row>
    <row r="247" spans="3:100" ht="14.25" x14ac:dyDescent="0.2">
      <c r="C247" s="1"/>
      <c r="D247" s="3"/>
      <c r="E247" s="183"/>
      <c r="F247" s="183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</row>
    <row r="248" spans="3:100" ht="14.25" x14ac:dyDescent="0.2">
      <c r="C248" s="1"/>
      <c r="D248" s="3"/>
      <c r="E248" s="183"/>
      <c r="F248" s="183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</row>
    <row r="249" spans="3:100" ht="14.25" x14ac:dyDescent="0.2">
      <c r="C249" s="1"/>
      <c r="D249" s="3"/>
      <c r="E249" s="183"/>
      <c r="F249" s="183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</row>
    <row r="250" spans="3:100" ht="14.25" x14ac:dyDescent="0.2">
      <c r="C250" s="1"/>
      <c r="D250" s="3"/>
      <c r="E250" s="183"/>
      <c r="F250" s="183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</row>
    <row r="251" spans="3:100" ht="14.25" x14ac:dyDescent="0.2">
      <c r="C251" s="1"/>
      <c r="D251" s="3"/>
      <c r="E251" s="183"/>
      <c r="F251" s="183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</row>
    <row r="252" spans="3:100" ht="14.25" x14ac:dyDescent="0.2">
      <c r="C252" s="1"/>
      <c r="D252" s="3"/>
      <c r="E252" s="183"/>
      <c r="F252" s="183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</row>
    <row r="253" spans="3:100" ht="14.25" x14ac:dyDescent="0.2">
      <c r="C253" s="1"/>
      <c r="D253" s="3"/>
      <c r="E253" s="183"/>
      <c r="F253" s="183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</row>
    <row r="254" spans="3:100" ht="14.25" x14ac:dyDescent="0.2">
      <c r="C254" s="1"/>
      <c r="D254" s="3"/>
      <c r="E254" s="183"/>
      <c r="F254" s="183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</row>
    <row r="255" spans="3:100" ht="14.25" x14ac:dyDescent="0.2">
      <c r="C255" s="1"/>
      <c r="D255" s="3"/>
      <c r="E255" s="183"/>
      <c r="F255" s="183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</row>
    <row r="256" spans="3:100" ht="14.25" x14ac:dyDescent="0.2">
      <c r="C256" s="1"/>
      <c r="D256" s="3"/>
      <c r="E256" s="183"/>
      <c r="F256" s="183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</row>
    <row r="257" spans="4:4" x14ac:dyDescent="0.2">
      <c r="D257" s="4"/>
    </row>
    <row r="258" spans="4:4" x14ac:dyDescent="0.2">
      <c r="D258" s="4"/>
    </row>
    <row r="259" spans="4:4" x14ac:dyDescent="0.2">
      <c r="D259" s="4"/>
    </row>
    <row r="260" spans="4:4" x14ac:dyDescent="0.2">
      <c r="D260" s="4"/>
    </row>
    <row r="261" spans="4:4" x14ac:dyDescent="0.2">
      <c r="D261" s="4"/>
    </row>
    <row r="262" spans="4:4" x14ac:dyDescent="0.2">
      <c r="D262" s="4"/>
    </row>
    <row r="263" spans="4:4" x14ac:dyDescent="0.2">
      <c r="D263" s="4"/>
    </row>
    <row r="264" spans="4:4" x14ac:dyDescent="0.2">
      <c r="D264" s="4"/>
    </row>
    <row r="265" spans="4:4" x14ac:dyDescent="0.2">
      <c r="D265" s="4"/>
    </row>
    <row r="266" spans="4:4" x14ac:dyDescent="0.2">
      <c r="D266" s="4"/>
    </row>
    <row r="267" spans="4:4" x14ac:dyDescent="0.2">
      <c r="D267" s="4"/>
    </row>
    <row r="268" spans="4:4" x14ac:dyDescent="0.2">
      <c r="D268" s="4"/>
    </row>
    <row r="269" spans="4:4" x14ac:dyDescent="0.2">
      <c r="D269" s="4"/>
    </row>
    <row r="270" spans="4:4" x14ac:dyDescent="0.2">
      <c r="D270" s="4"/>
    </row>
    <row r="271" spans="4:4" x14ac:dyDescent="0.2">
      <c r="D271" s="4"/>
    </row>
    <row r="272" spans="4:4" x14ac:dyDescent="0.2">
      <c r="D272" s="4"/>
    </row>
    <row r="273" spans="4:4" x14ac:dyDescent="0.2">
      <c r="D273" s="4"/>
    </row>
    <row r="274" spans="4:4" x14ac:dyDescent="0.2">
      <c r="D274" s="4"/>
    </row>
    <row r="275" spans="4:4" x14ac:dyDescent="0.2">
      <c r="D275" s="4"/>
    </row>
    <row r="276" spans="4:4" x14ac:dyDescent="0.2">
      <c r="D276" s="4"/>
    </row>
    <row r="277" spans="4:4" x14ac:dyDescent="0.2">
      <c r="D277" s="4"/>
    </row>
    <row r="278" spans="4:4" x14ac:dyDescent="0.2">
      <c r="D278" s="4"/>
    </row>
    <row r="279" spans="4:4" x14ac:dyDescent="0.2">
      <c r="D279" s="4"/>
    </row>
    <row r="280" spans="4:4" x14ac:dyDescent="0.2">
      <c r="D280" s="4"/>
    </row>
    <row r="281" spans="4:4" x14ac:dyDescent="0.2">
      <c r="D281" s="4"/>
    </row>
    <row r="282" spans="4:4" x14ac:dyDescent="0.2">
      <c r="D282" s="4"/>
    </row>
    <row r="283" spans="4:4" x14ac:dyDescent="0.2">
      <c r="D283" s="4"/>
    </row>
    <row r="284" spans="4:4" x14ac:dyDescent="0.2">
      <c r="D284" s="4"/>
    </row>
    <row r="285" spans="4:4" x14ac:dyDescent="0.2">
      <c r="D285" s="4"/>
    </row>
    <row r="286" spans="4:4" x14ac:dyDescent="0.2">
      <c r="D286" s="4"/>
    </row>
    <row r="287" spans="4:4" x14ac:dyDescent="0.2">
      <c r="D287" s="4"/>
    </row>
    <row r="288" spans="4:4" x14ac:dyDescent="0.2">
      <c r="D288" s="4"/>
    </row>
    <row r="289" spans="4:4" x14ac:dyDescent="0.2">
      <c r="D289" s="4"/>
    </row>
    <row r="290" spans="4:4" x14ac:dyDescent="0.2">
      <c r="D290" s="4"/>
    </row>
    <row r="291" spans="4:4" x14ac:dyDescent="0.2">
      <c r="D291" s="4"/>
    </row>
    <row r="292" spans="4:4" x14ac:dyDescent="0.2">
      <c r="D292" s="4"/>
    </row>
    <row r="293" spans="4:4" x14ac:dyDescent="0.2">
      <c r="D293" s="4"/>
    </row>
    <row r="294" spans="4:4" x14ac:dyDescent="0.2">
      <c r="D294" s="4"/>
    </row>
    <row r="295" spans="4:4" x14ac:dyDescent="0.2">
      <c r="D295" s="4"/>
    </row>
    <row r="296" spans="4:4" x14ac:dyDescent="0.2">
      <c r="D296" s="4"/>
    </row>
    <row r="297" spans="4:4" x14ac:dyDescent="0.2">
      <c r="D297" s="4"/>
    </row>
    <row r="298" spans="4:4" x14ac:dyDescent="0.2">
      <c r="D298" s="4"/>
    </row>
    <row r="299" spans="4:4" x14ac:dyDescent="0.2">
      <c r="D299" s="4"/>
    </row>
    <row r="300" spans="4:4" x14ac:dyDescent="0.2">
      <c r="D300" s="4"/>
    </row>
    <row r="301" spans="4:4" x14ac:dyDescent="0.2">
      <c r="D301" s="4"/>
    </row>
    <row r="302" spans="4:4" x14ac:dyDescent="0.2">
      <c r="D302" s="4"/>
    </row>
    <row r="303" spans="4:4" x14ac:dyDescent="0.2">
      <c r="D303" s="4"/>
    </row>
    <row r="304" spans="4:4" x14ac:dyDescent="0.2">
      <c r="D304" s="4"/>
    </row>
    <row r="305" spans="4:4" x14ac:dyDescent="0.2">
      <c r="D305" s="4"/>
    </row>
    <row r="306" spans="4:4" x14ac:dyDescent="0.2">
      <c r="D306" s="4"/>
    </row>
    <row r="307" spans="4:4" x14ac:dyDescent="0.2">
      <c r="D307" s="4"/>
    </row>
    <row r="308" spans="4:4" x14ac:dyDescent="0.2">
      <c r="D308" s="4"/>
    </row>
    <row r="309" spans="4:4" x14ac:dyDescent="0.2">
      <c r="D309" s="4"/>
    </row>
    <row r="310" spans="4:4" x14ac:dyDescent="0.2">
      <c r="D310" s="4"/>
    </row>
    <row r="311" spans="4:4" x14ac:dyDescent="0.2">
      <c r="D311" s="4"/>
    </row>
    <row r="312" spans="4:4" x14ac:dyDescent="0.2">
      <c r="D312" s="4"/>
    </row>
    <row r="313" spans="4:4" x14ac:dyDescent="0.2">
      <c r="D313" s="4"/>
    </row>
    <row r="314" spans="4:4" x14ac:dyDescent="0.2">
      <c r="D314" s="4"/>
    </row>
    <row r="315" spans="4:4" x14ac:dyDescent="0.2">
      <c r="D315" s="4"/>
    </row>
    <row r="316" spans="4:4" x14ac:dyDescent="0.2">
      <c r="D316" s="4"/>
    </row>
    <row r="317" spans="4:4" x14ac:dyDescent="0.2">
      <c r="D317" s="4"/>
    </row>
    <row r="318" spans="4:4" x14ac:dyDescent="0.2">
      <c r="D318" s="4"/>
    </row>
    <row r="319" spans="4:4" x14ac:dyDescent="0.2">
      <c r="D319" s="4"/>
    </row>
    <row r="320" spans="4:4" x14ac:dyDescent="0.2">
      <c r="D320" s="4"/>
    </row>
    <row r="321" spans="4:4" x14ac:dyDescent="0.2">
      <c r="D321" s="4"/>
    </row>
    <row r="322" spans="4:4" x14ac:dyDescent="0.2">
      <c r="D322" s="4"/>
    </row>
    <row r="323" spans="4:4" x14ac:dyDescent="0.2">
      <c r="D323" s="4"/>
    </row>
    <row r="324" spans="4:4" x14ac:dyDescent="0.2">
      <c r="D324" s="4"/>
    </row>
    <row r="325" spans="4:4" x14ac:dyDescent="0.2">
      <c r="D325" s="4"/>
    </row>
    <row r="326" spans="4:4" x14ac:dyDescent="0.2">
      <c r="D326" s="4"/>
    </row>
    <row r="327" spans="4:4" x14ac:dyDescent="0.2">
      <c r="D327" s="4"/>
    </row>
    <row r="328" spans="4:4" x14ac:dyDescent="0.2">
      <c r="D328" s="4"/>
    </row>
    <row r="329" spans="4:4" x14ac:dyDescent="0.2">
      <c r="D329" s="4"/>
    </row>
    <row r="330" spans="4:4" x14ac:dyDescent="0.2">
      <c r="D330" s="4"/>
    </row>
    <row r="331" spans="4:4" x14ac:dyDescent="0.2">
      <c r="D331" s="4"/>
    </row>
    <row r="332" spans="4:4" x14ac:dyDescent="0.2">
      <c r="D332" s="4"/>
    </row>
    <row r="333" spans="4:4" x14ac:dyDescent="0.2">
      <c r="D333" s="4"/>
    </row>
    <row r="334" spans="4:4" x14ac:dyDescent="0.2">
      <c r="D334" s="4"/>
    </row>
    <row r="335" spans="4:4" x14ac:dyDescent="0.2">
      <c r="D335" s="4"/>
    </row>
    <row r="336" spans="4:4" x14ac:dyDescent="0.2">
      <c r="D336" s="4"/>
    </row>
    <row r="337" spans="4:4" x14ac:dyDescent="0.2">
      <c r="D337" s="4"/>
    </row>
    <row r="338" spans="4:4" x14ac:dyDescent="0.2">
      <c r="D338" s="4"/>
    </row>
    <row r="339" spans="4:4" x14ac:dyDescent="0.2">
      <c r="D339" s="4"/>
    </row>
    <row r="340" spans="4:4" x14ac:dyDescent="0.2">
      <c r="D340" s="4"/>
    </row>
    <row r="341" spans="4:4" x14ac:dyDescent="0.2">
      <c r="D341" s="4"/>
    </row>
    <row r="342" spans="4:4" x14ac:dyDescent="0.2">
      <c r="D342" s="4"/>
    </row>
    <row r="343" spans="4:4" x14ac:dyDescent="0.2">
      <c r="D343" s="4"/>
    </row>
    <row r="344" spans="4:4" x14ac:dyDescent="0.2">
      <c r="D344" s="4"/>
    </row>
    <row r="345" spans="4:4" x14ac:dyDescent="0.2">
      <c r="D345" s="4"/>
    </row>
    <row r="346" spans="4:4" x14ac:dyDescent="0.2">
      <c r="D346" s="4"/>
    </row>
    <row r="347" spans="4:4" x14ac:dyDescent="0.2">
      <c r="D347" s="4"/>
    </row>
    <row r="348" spans="4:4" x14ac:dyDescent="0.2">
      <c r="D348" s="4"/>
    </row>
    <row r="349" spans="4:4" x14ac:dyDescent="0.2">
      <c r="D349" s="4"/>
    </row>
    <row r="350" spans="4:4" x14ac:dyDescent="0.2">
      <c r="D350" s="4"/>
    </row>
    <row r="351" spans="4:4" x14ac:dyDescent="0.2">
      <c r="D351" s="4"/>
    </row>
    <row r="352" spans="4:4" x14ac:dyDescent="0.2">
      <c r="D352" s="4"/>
    </row>
    <row r="353" spans="4:4" x14ac:dyDescent="0.2">
      <c r="D353" s="4"/>
    </row>
    <row r="354" spans="4:4" x14ac:dyDescent="0.2">
      <c r="D354" s="4"/>
    </row>
    <row r="355" spans="4:4" x14ac:dyDescent="0.2">
      <c r="D355" s="4"/>
    </row>
    <row r="356" spans="4:4" x14ac:dyDescent="0.2">
      <c r="D356" s="4"/>
    </row>
    <row r="357" spans="4:4" x14ac:dyDescent="0.2">
      <c r="D357" s="4"/>
    </row>
    <row r="358" spans="4:4" x14ac:dyDescent="0.2">
      <c r="D358" s="4"/>
    </row>
    <row r="359" spans="4:4" x14ac:dyDescent="0.2">
      <c r="D359" s="4"/>
    </row>
    <row r="360" spans="4:4" x14ac:dyDescent="0.2">
      <c r="D360" s="4"/>
    </row>
    <row r="361" spans="4:4" x14ac:dyDescent="0.2">
      <c r="D361" s="4"/>
    </row>
    <row r="362" spans="4:4" x14ac:dyDescent="0.2">
      <c r="D362" s="4"/>
    </row>
    <row r="363" spans="4:4" x14ac:dyDescent="0.2">
      <c r="D363" s="4"/>
    </row>
    <row r="364" spans="4:4" x14ac:dyDescent="0.2">
      <c r="D364" s="4"/>
    </row>
    <row r="365" spans="4:4" x14ac:dyDescent="0.2">
      <c r="D365" s="4"/>
    </row>
    <row r="366" spans="4:4" x14ac:dyDescent="0.2">
      <c r="D366" s="4"/>
    </row>
    <row r="367" spans="4:4" x14ac:dyDescent="0.2">
      <c r="D367" s="4"/>
    </row>
    <row r="368" spans="4:4" x14ac:dyDescent="0.2">
      <c r="D368" s="4"/>
    </row>
    <row r="369" spans="4:4" x14ac:dyDescent="0.2">
      <c r="D369" s="4"/>
    </row>
    <row r="370" spans="4:4" x14ac:dyDescent="0.2">
      <c r="D370" s="4"/>
    </row>
    <row r="371" spans="4:4" x14ac:dyDescent="0.2">
      <c r="D371" s="4"/>
    </row>
    <row r="372" spans="4:4" x14ac:dyDescent="0.2">
      <c r="D372" s="4"/>
    </row>
    <row r="373" spans="4:4" x14ac:dyDescent="0.2">
      <c r="D373" s="4"/>
    </row>
    <row r="374" spans="4:4" x14ac:dyDescent="0.2">
      <c r="D374" s="4"/>
    </row>
    <row r="375" spans="4:4" x14ac:dyDescent="0.2">
      <c r="D375" s="4"/>
    </row>
    <row r="376" spans="4:4" x14ac:dyDescent="0.2">
      <c r="D376" s="4"/>
    </row>
    <row r="377" spans="4:4" x14ac:dyDescent="0.2">
      <c r="D377" s="4"/>
    </row>
    <row r="378" spans="4:4" x14ac:dyDescent="0.2">
      <c r="D378" s="4"/>
    </row>
    <row r="379" spans="4:4" x14ac:dyDescent="0.2">
      <c r="D379" s="4"/>
    </row>
    <row r="380" spans="4:4" x14ac:dyDescent="0.2">
      <c r="D380" s="4"/>
    </row>
    <row r="381" spans="4:4" x14ac:dyDescent="0.2">
      <c r="D381" s="4"/>
    </row>
    <row r="382" spans="4:4" x14ac:dyDescent="0.2">
      <c r="D382" s="4"/>
    </row>
    <row r="383" spans="4:4" x14ac:dyDescent="0.2">
      <c r="D383" s="4"/>
    </row>
  </sheetData>
  <sheetProtection algorithmName="SHA-512" hashValue="oklLWLXZZcQwGbghR0/0ShUnuo4EPtrWDno685M2TkNAFcSFlpT7yY5k9h4XV8YDYxNhpdEea89u5FdmNCba+g==" saltValue="IPGcV63RUKk1y1m0uwuaoA==" spinCount="100000" sheet="1" objects="1" scenarios="1" formatCells="0"/>
  <pageMargins left="0.78740157499999996" right="0.78740157499999996" top="0.85" bottom="0.51" header="0.44" footer="0.92"/>
  <pageSetup paperSize="9" scale="7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7"/>
  </sheetPr>
  <dimension ref="A1:CV383"/>
  <sheetViews>
    <sheetView zoomScale="75" zoomScaleNormal="75" workbookViewId="0"/>
  </sheetViews>
  <sheetFormatPr defaultRowHeight="12.75" x14ac:dyDescent="0.2"/>
  <cols>
    <col min="1" max="1" width="2.28515625" customWidth="1"/>
    <col min="2" max="2" width="18.7109375" customWidth="1"/>
    <col min="3" max="3" width="69.85546875" customWidth="1"/>
    <col min="4" max="4" width="8.7109375" customWidth="1"/>
    <col min="5" max="5" width="12.7109375" style="182" customWidth="1"/>
    <col min="6" max="6" width="9.140625" style="182"/>
    <col min="7" max="7" width="4" customWidth="1"/>
    <col min="8" max="8" width="45.7109375" customWidth="1"/>
    <col min="9" max="10" width="12.7109375" customWidth="1"/>
  </cols>
  <sheetData>
    <row r="1" spans="1:100" x14ac:dyDescent="0.2">
      <c r="A1" s="8"/>
      <c r="B1" s="8"/>
      <c r="C1" s="8"/>
      <c r="D1" s="8"/>
      <c r="E1" s="169"/>
      <c r="F1" s="169"/>
      <c r="G1" s="8"/>
      <c r="H1" s="8"/>
      <c r="I1" s="8"/>
      <c r="J1" s="8"/>
      <c r="K1" s="8"/>
    </row>
    <row r="2" spans="1:100" ht="14.25" x14ac:dyDescent="0.2">
      <c r="A2" s="8"/>
      <c r="B2" s="12"/>
      <c r="C2" s="29" t="s">
        <v>301</v>
      </c>
      <c r="D2" s="12"/>
      <c r="E2" s="170"/>
      <c r="F2" s="172"/>
      <c r="G2" s="13"/>
      <c r="H2" s="29" t="s">
        <v>137</v>
      </c>
      <c r="I2" s="13"/>
      <c r="J2" s="13"/>
      <c r="K2" s="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</row>
    <row r="3" spans="1:100" s="74" customFormat="1" ht="15" thickBot="1" x14ac:dyDescent="0.25">
      <c r="A3" s="11"/>
      <c r="B3" s="11"/>
      <c r="C3" s="63"/>
      <c r="D3" s="72"/>
      <c r="E3" s="171"/>
      <c r="F3" s="184"/>
      <c r="G3" s="9"/>
      <c r="H3" s="63"/>
      <c r="I3" s="9"/>
      <c r="J3" s="9"/>
      <c r="K3" s="9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</row>
    <row r="4" spans="1:100" ht="6.75" customHeight="1" thickTop="1" thickBot="1" x14ac:dyDescent="0.25">
      <c r="A4" s="8"/>
      <c r="B4" s="8"/>
      <c r="C4" s="7"/>
      <c r="D4" s="7"/>
      <c r="E4" s="172"/>
      <c r="F4" s="172"/>
      <c r="G4" s="68"/>
      <c r="H4" s="69"/>
      <c r="I4" s="70"/>
      <c r="J4" s="71"/>
      <c r="K4" s="7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</row>
    <row r="5" spans="1:100" ht="42" customHeight="1" thickTop="1" x14ac:dyDescent="0.2">
      <c r="A5" s="8"/>
      <c r="B5" s="15" t="s">
        <v>206</v>
      </c>
      <c r="C5" s="16" t="s">
        <v>26</v>
      </c>
      <c r="D5" s="16" t="s">
        <v>27</v>
      </c>
      <c r="E5" s="173" t="s">
        <v>28</v>
      </c>
      <c r="F5" s="172"/>
      <c r="G5" s="54" t="s">
        <v>50</v>
      </c>
      <c r="H5" s="67" t="s">
        <v>46</v>
      </c>
      <c r="I5" s="75" t="s">
        <v>47</v>
      </c>
      <c r="J5" s="56" t="s">
        <v>53</v>
      </c>
      <c r="K5" s="7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</row>
    <row r="6" spans="1:100" ht="14.25" x14ac:dyDescent="0.2">
      <c r="A6" s="8"/>
      <c r="B6" s="130"/>
      <c r="C6" s="128" t="s">
        <v>49</v>
      </c>
      <c r="D6" s="18" t="s">
        <v>16</v>
      </c>
      <c r="E6" s="174"/>
      <c r="F6" s="172"/>
      <c r="G6" s="24">
        <v>1</v>
      </c>
      <c r="H6" s="21" t="s">
        <v>19</v>
      </c>
      <c r="I6" s="22" t="e">
        <f>((E38+E37)/E6)*100</f>
        <v>#DIV/0!</v>
      </c>
      <c r="J6" s="25">
        <f>IF(E6&lt;=0,0, IF((I6)&lt;=0,0,IF(I6&lt;1.5,1,IF(I6&gt;3,3,2))))</f>
        <v>0</v>
      </c>
      <c r="K6" s="10"/>
      <c r="L6" s="2"/>
      <c r="M6" s="2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</row>
    <row r="7" spans="1:100" ht="14.25" x14ac:dyDescent="0.2">
      <c r="A7" s="8"/>
      <c r="B7" s="130" t="s">
        <v>180</v>
      </c>
      <c r="C7" s="128" t="s">
        <v>149</v>
      </c>
      <c r="D7" s="18" t="s">
        <v>150</v>
      </c>
      <c r="E7" s="174"/>
      <c r="F7" s="172"/>
      <c r="G7" s="24">
        <v>2</v>
      </c>
      <c r="H7" s="21" t="s">
        <v>48</v>
      </c>
      <c r="I7" s="22" t="e">
        <f>((E15+E16+E17)/E6)*100</f>
        <v>#DIV/0!</v>
      </c>
      <c r="J7" s="25">
        <f>IF(E6&lt;=0,0, IF((I7)&lt;=0,0,IF(I7&lt;2,1,IF(I7&gt;8,3,2))))</f>
        <v>0</v>
      </c>
      <c r="K7" s="10"/>
      <c r="L7" s="2"/>
      <c r="M7" s="2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</row>
    <row r="8" spans="1:100" ht="14.25" x14ac:dyDescent="0.2">
      <c r="A8" s="8"/>
      <c r="B8" s="130" t="s">
        <v>181</v>
      </c>
      <c r="C8" s="128" t="s">
        <v>7</v>
      </c>
      <c r="D8" s="18" t="s">
        <v>17</v>
      </c>
      <c r="E8" s="174"/>
      <c r="F8" s="172"/>
      <c r="G8" s="24">
        <v>3</v>
      </c>
      <c r="H8" s="21" t="s">
        <v>24</v>
      </c>
      <c r="I8" s="22" t="e">
        <f>(E34/(E31+E33))*100</f>
        <v>#DIV/0!</v>
      </c>
      <c r="J8" s="25">
        <f>IF((E31+E33)&lt;=0,1,IF(I8&lt;15,1,IF(I8&gt;30,3,2)))</f>
        <v>1</v>
      </c>
      <c r="K8" s="10"/>
      <c r="L8" s="2"/>
      <c r="M8" s="2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</row>
    <row r="9" spans="1:100" ht="14.25" x14ac:dyDescent="0.2">
      <c r="A9" s="8"/>
      <c r="B9" s="130" t="s">
        <v>182</v>
      </c>
      <c r="C9" s="128" t="s">
        <v>11</v>
      </c>
      <c r="D9" s="18" t="s">
        <v>18</v>
      </c>
      <c r="E9" s="174"/>
      <c r="F9" s="172"/>
      <c r="G9" s="24">
        <v>4</v>
      </c>
      <c r="H9" s="21" t="s">
        <v>23</v>
      </c>
      <c r="I9" s="22" t="e">
        <f>((E40+E35+E36)/(E30+E32))*100</f>
        <v>#DIV/0!</v>
      </c>
      <c r="J9" s="25">
        <f>IF(E40+E36+E35&lt;=0,0, IF(E30+E32&lt;=0,0, IF(I9&lt;6,1, IF(I9&gt;15,3,2))))</f>
        <v>0</v>
      </c>
      <c r="K9" s="10"/>
      <c r="L9" s="2"/>
      <c r="M9" s="2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</row>
    <row r="10" spans="1:100" ht="14.25" x14ac:dyDescent="0.2">
      <c r="A10" s="8"/>
      <c r="B10" s="130" t="s">
        <v>183</v>
      </c>
      <c r="C10" s="128" t="s">
        <v>12</v>
      </c>
      <c r="D10" s="18" t="s">
        <v>102</v>
      </c>
      <c r="E10" s="174"/>
      <c r="F10" s="172"/>
      <c r="G10" s="24">
        <v>5</v>
      </c>
      <c r="H10" s="21" t="s">
        <v>25</v>
      </c>
      <c r="I10" s="22" t="e">
        <f>((E18-E20-E22-E19)/E14)*100</f>
        <v>#DIV/0!</v>
      </c>
      <c r="J10" s="25">
        <f>IF(E14&lt;=0,0, IF((I10)&gt;=100,0,IF(I10&lt;55,3,IF(I10&gt;70,1,2))))</f>
        <v>0</v>
      </c>
      <c r="K10" s="10"/>
      <c r="L10" s="2"/>
      <c r="M10" s="2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</row>
    <row r="11" spans="1:100" ht="14.25" x14ac:dyDescent="0.2">
      <c r="A11" s="8"/>
      <c r="B11" s="130" t="s">
        <v>184</v>
      </c>
      <c r="C11" s="128" t="s">
        <v>15</v>
      </c>
      <c r="D11" s="18" t="s">
        <v>103</v>
      </c>
      <c r="E11" s="174"/>
      <c r="F11" s="172"/>
      <c r="G11" s="24">
        <v>6</v>
      </c>
      <c r="H11" s="21" t="s">
        <v>20</v>
      </c>
      <c r="I11" s="22" t="e">
        <f>(E38+E37)/E39</f>
        <v>#DIV/0!</v>
      </c>
      <c r="J11" s="25">
        <f>IF(AND(E39=0,(E38+E37)&lt;=0),0, IF(E39=0,3, IF(I11&lt;=0,0, IF(I11&lt;1.1,1,IF(I11&gt;2.1,3,2)))))</f>
        <v>0</v>
      </c>
      <c r="K11" s="10"/>
      <c r="L11" s="2"/>
      <c r="M11" s="2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</row>
    <row r="12" spans="1:100" ht="14.25" x14ac:dyDescent="0.2">
      <c r="A12" s="8"/>
      <c r="B12" s="130" t="s">
        <v>185</v>
      </c>
      <c r="C12" s="128" t="s">
        <v>13</v>
      </c>
      <c r="D12" s="18" t="s">
        <v>104</v>
      </c>
      <c r="E12" s="174"/>
      <c r="F12" s="172"/>
      <c r="G12" s="24">
        <v>7</v>
      </c>
      <c r="H12" s="21" t="s">
        <v>22</v>
      </c>
      <c r="I12" s="22" t="e">
        <f>(E18-E20-E22-E19-E12)/(E40+E35+E36)</f>
        <v>#DIV/0!</v>
      </c>
      <c r="J12" s="25">
        <f>IF((E40+E35+E36)&lt;=0,0,IF(I12&lt;5,3,IF(I12&gt;7,1,2)))</f>
        <v>0</v>
      </c>
      <c r="K12" s="10"/>
      <c r="L12" s="2"/>
      <c r="M12" s="2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</row>
    <row r="13" spans="1:100" ht="14.25" x14ac:dyDescent="0.2">
      <c r="A13" s="8"/>
      <c r="B13" s="130" t="s">
        <v>186</v>
      </c>
      <c r="C13" s="128" t="s">
        <v>8</v>
      </c>
      <c r="D13" s="18" t="s">
        <v>105</v>
      </c>
      <c r="E13" s="174"/>
      <c r="F13" s="172"/>
      <c r="G13" s="24">
        <v>8</v>
      </c>
      <c r="H13" s="21" t="s">
        <v>21</v>
      </c>
      <c r="I13" s="22" t="e">
        <f>(E8+E13-E21-E23-E24-E25-E20)/E9</f>
        <v>#DIV/0!</v>
      </c>
      <c r="J13" s="25">
        <f>IF((E9)&lt;=0,1,IF(I13&lt;0.5,1,IF(I13&gt;0.7,3,2)))</f>
        <v>1</v>
      </c>
      <c r="K13" s="10"/>
      <c r="L13" s="2"/>
      <c r="M13" s="2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</row>
    <row r="14" spans="1:100" ht="14.25" x14ac:dyDescent="0.2">
      <c r="A14" s="8"/>
      <c r="B14" s="130"/>
      <c r="C14" s="128" t="s">
        <v>3</v>
      </c>
      <c r="D14" s="18" t="s">
        <v>106</v>
      </c>
      <c r="E14" s="174"/>
      <c r="F14" s="172"/>
      <c r="G14" s="24">
        <v>9</v>
      </c>
      <c r="H14" s="21" t="s">
        <v>152</v>
      </c>
      <c r="I14" s="22" t="e">
        <f>(E10-E11+E12)/(E21-E22+E23+E24)</f>
        <v>#DIV/0!</v>
      </c>
      <c r="J14" s="25">
        <f>IF(AND((E10-E11+E12)=0,(E21-E22+E23+E24)=0),1,IF((E21-E22+E23+E24)&lt;=0,3,IF(I14&lt;1,1,IF(I14&gt;1.5,3,2))))</f>
        <v>1</v>
      </c>
      <c r="K14" s="10"/>
      <c r="L14" s="2"/>
      <c r="M14" s="2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</row>
    <row r="15" spans="1:100" ht="14.25" x14ac:dyDescent="0.2">
      <c r="A15" s="8"/>
      <c r="B15" s="130" t="s">
        <v>187</v>
      </c>
      <c r="C15" s="128" t="s">
        <v>0</v>
      </c>
      <c r="D15" s="18" t="s">
        <v>126</v>
      </c>
      <c r="E15" s="174"/>
      <c r="F15" s="172"/>
      <c r="G15" s="24">
        <v>10</v>
      </c>
      <c r="H15" s="21" t="s">
        <v>153</v>
      </c>
      <c r="I15" s="22" t="e">
        <f>((E7-'2012-ÚČ'!E7+E35)/'2012-ÚČ'!E7)*100</f>
        <v>#DIV/0!</v>
      </c>
      <c r="J15" s="25">
        <f>IF(AND(E7=0,E35=0,'2012-ÚČ'!E7=0),0, IF('2012-ÚČ'!E7=0,3, IF(I15&lt;=0,0, IF(I15&lt;2.51,1, IF(I15&gt;5,3,2)))))</f>
        <v>0</v>
      </c>
      <c r="K15" s="10"/>
      <c r="L15" s="2"/>
      <c r="M15" s="2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</row>
    <row r="16" spans="1:100" ht="15.75" thickBot="1" x14ac:dyDescent="0.25">
      <c r="A16" s="8"/>
      <c r="B16" s="130" t="s">
        <v>188</v>
      </c>
      <c r="C16" s="128" t="s">
        <v>1</v>
      </c>
      <c r="D16" s="18" t="s">
        <v>127</v>
      </c>
      <c r="E16" s="174"/>
      <c r="F16" s="172"/>
      <c r="G16" s="26" t="s">
        <v>54</v>
      </c>
      <c r="H16" s="27" t="s">
        <v>138</v>
      </c>
      <c r="I16" s="27"/>
      <c r="J16" s="28">
        <f>SUM(J6:J15)</f>
        <v>3</v>
      </c>
      <c r="K16" s="7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</row>
    <row r="17" spans="1:100" ht="15" thickTop="1" x14ac:dyDescent="0.2">
      <c r="A17" s="8"/>
      <c r="B17" s="130" t="s">
        <v>207</v>
      </c>
      <c r="C17" s="128" t="s">
        <v>2</v>
      </c>
      <c r="D17" s="18" t="s">
        <v>122</v>
      </c>
      <c r="E17" s="174"/>
      <c r="F17" s="172"/>
      <c r="G17" s="7"/>
      <c r="H17" s="7"/>
      <c r="I17" s="7"/>
      <c r="J17" s="7"/>
      <c r="K17" s="7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</row>
    <row r="18" spans="1:100" ht="14.25" x14ac:dyDescent="0.2">
      <c r="A18" s="8"/>
      <c r="B18" s="130" t="s">
        <v>190</v>
      </c>
      <c r="C18" s="128" t="s">
        <v>4</v>
      </c>
      <c r="D18" s="18" t="s">
        <v>128</v>
      </c>
      <c r="E18" s="174"/>
      <c r="F18" s="172"/>
      <c r="G18" s="7"/>
      <c r="H18" s="7"/>
      <c r="I18" s="7"/>
      <c r="J18" s="7"/>
      <c r="K18" s="7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</row>
    <row r="19" spans="1:100" ht="14.25" x14ac:dyDescent="0.2">
      <c r="A19" s="8"/>
      <c r="B19" s="130" t="s">
        <v>191</v>
      </c>
      <c r="C19" s="128" t="s">
        <v>5</v>
      </c>
      <c r="D19" s="18" t="s">
        <v>129</v>
      </c>
      <c r="E19" s="174"/>
      <c r="F19" s="172"/>
      <c r="G19" s="7"/>
      <c r="H19" s="7"/>
      <c r="I19" s="7"/>
      <c r="J19" s="7"/>
      <c r="K19" s="7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</row>
    <row r="20" spans="1:100" ht="14.25" x14ac:dyDescent="0.2">
      <c r="A20" s="8"/>
      <c r="B20" s="130" t="s">
        <v>208</v>
      </c>
      <c r="C20" s="128" t="s">
        <v>14</v>
      </c>
      <c r="D20" s="18" t="s">
        <v>81</v>
      </c>
      <c r="E20" s="174"/>
      <c r="F20" s="172"/>
      <c r="G20" s="7"/>
      <c r="H20" s="7"/>
      <c r="I20" s="7"/>
      <c r="J20" s="7"/>
      <c r="K20" s="7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</row>
    <row r="21" spans="1:100" ht="14.25" x14ac:dyDescent="0.2">
      <c r="A21" s="8"/>
      <c r="B21" s="130" t="s">
        <v>192</v>
      </c>
      <c r="C21" s="128" t="s">
        <v>9</v>
      </c>
      <c r="D21" s="18" t="s">
        <v>130</v>
      </c>
      <c r="E21" s="174"/>
      <c r="F21" s="172"/>
      <c r="G21" s="7"/>
      <c r="H21" s="7"/>
      <c r="I21" s="7"/>
      <c r="J21" s="7"/>
      <c r="K21" s="7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</row>
    <row r="22" spans="1:100" ht="14.25" x14ac:dyDescent="0.2">
      <c r="A22" s="8"/>
      <c r="B22" s="130" t="s">
        <v>193</v>
      </c>
      <c r="C22" s="128" t="s">
        <v>14</v>
      </c>
      <c r="D22" s="18" t="s">
        <v>131</v>
      </c>
      <c r="E22" s="174"/>
      <c r="F22" s="172"/>
      <c r="G22" s="7"/>
      <c r="H22" s="7"/>
      <c r="I22" s="7"/>
      <c r="J22" s="7"/>
      <c r="K22" s="7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</row>
    <row r="23" spans="1:100" ht="14.25" x14ac:dyDescent="0.2">
      <c r="A23" s="8"/>
      <c r="B23" s="130" t="s">
        <v>209</v>
      </c>
      <c r="C23" s="128" t="s">
        <v>124</v>
      </c>
      <c r="D23" s="18" t="s">
        <v>123</v>
      </c>
      <c r="E23" s="174"/>
      <c r="F23" s="172"/>
      <c r="G23" s="7"/>
      <c r="H23" s="7"/>
      <c r="I23" s="7"/>
      <c r="J23" s="7"/>
      <c r="K23" s="7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</row>
    <row r="24" spans="1:100" ht="14.25" x14ac:dyDescent="0.2">
      <c r="A24" s="8"/>
      <c r="B24" s="130" t="s">
        <v>194</v>
      </c>
      <c r="C24" s="128" t="s">
        <v>10</v>
      </c>
      <c r="D24" s="18" t="s">
        <v>132</v>
      </c>
      <c r="E24" s="174"/>
      <c r="F24" s="172"/>
      <c r="G24" s="7"/>
      <c r="H24" s="7"/>
      <c r="I24" s="7"/>
      <c r="J24" s="7"/>
      <c r="K24" s="7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</row>
    <row r="25" spans="1:100" ht="15" thickBot="1" x14ac:dyDescent="0.25">
      <c r="A25" s="8"/>
      <c r="B25" s="131" t="s">
        <v>195</v>
      </c>
      <c r="C25" s="129" t="s">
        <v>8</v>
      </c>
      <c r="D25" s="20" t="s">
        <v>133</v>
      </c>
      <c r="E25" s="176"/>
      <c r="F25" s="172"/>
      <c r="G25" s="7"/>
      <c r="H25" s="7"/>
      <c r="I25" s="7"/>
      <c r="J25" s="7"/>
      <c r="K25" s="7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</row>
    <row r="26" spans="1:100" ht="15" thickTop="1" x14ac:dyDescent="0.2">
      <c r="A26" s="8"/>
      <c r="B26" s="8"/>
      <c r="C26" s="7"/>
      <c r="D26" s="7"/>
      <c r="E26" s="172"/>
      <c r="F26" s="172"/>
      <c r="G26" s="7"/>
      <c r="H26" s="7"/>
      <c r="I26" s="7"/>
      <c r="J26" s="7"/>
      <c r="K26" s="7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</row>
    <row r="27" spans="1:100" ht="14.25" x14ac:dyDescent="0.2">
      <c r="A27" s="8"/>
      <c r="B27" s="13"/>
      <c r="C27" s="29" t="s">
        <v>302</v>
      </c>
      <c r="D27" s="13"/>
      <c r="E27" s="177"/>
      <c r="F27" s="172"/>
      <c r="G27" s="7"/>
      <c r="H27" s="7"/>
      <c r="I27" s="7"/>
      <c r="J27" s="7"/>
      <c r="K27" s="7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</row>
    <row r="28" spans="1:100" ht="15" thickBot="1" x14ac:dyDescent="0.25">
      <c r="A28" s="8"/>
      <c r="B28" s="8"/>
      <c r="C28" s="7"/>
      <c r="D28" s="7"/>
      <c r="E28" s="172"/>
      <c r="F28" s="172"/>
      <c r="G28" s="7"/>
      <c r="H28" s="7"/>
      <c r="I28" s="7"/>
      <c r="J28" s="7"/>
      <c r="K28" s="7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</row>
    <row r="29" spans="1:100" ht="43.5" thickTop="1" x14ac:dyDescent="0.2">
      <c r="A29" s="8"/>
      <c r="B29" s="15" t="s">
        <v>206</v>
      </c>
      <c r="C29" s="16" t="s">
        <v>26</v>
      </c>
      <c r="D29" s="16" t="s">
        <v>27</v>
      </c>
      <c r="E29" s="178" t="s">
        <v>28</v>
      </c>
      <c r="F29" s="172"/>
      <c r="G29" s="7"/>
      <c r="H29" s="7"/>
      <c r="I29" s="7"/>
      <c r="J29" s="7"/>
      <c r="K29" s="7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</row>
    <row r="30" spans="1:100" ht="14.25" x14ac:dyDescent="0.2">
      <c r="A30" s="8"/>
      <c r="B30" s="133" t="s">
        <v>196</v>
      </c>
      <c r="C30" s="128" t="s">
        <v>30</v>
      </c>
      <c r="D30" s="18" t="s">
        <v>29</v>
      </c>
      <c r="E30" s="179"/>
      <c r="F30" s="172"/>
      <c r="G30" s="7"/>
      <c r="H30" s="7"/>
      <c r="I30" s="7"/>
      <c r="J30" s="7"/>
      <c r="K30" s="7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</row>
    <row r="31" spans="1:100" ht="14.25" x14ac:dyDescent="0.2">
      <c r="A31" s="8"/>
      <c r="B31" s="133" t="s">
        <v>197</v>
      </c>
      <c r="C31" s="128" t="s">
        <v>31</v>
      </c>
      <c r="D31" s="18" t="s">
        <v>34</v>
      </c>
      <c r="E31" s="179"/>
      <c r="F31" s="172"/>
      <c r="G31" s="7"/>
      <c r="H31" s="7"/>
      <c r="I31" s="7"/>
      <c r="J31" s="7"/>
      <c r="K31" s="7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</row>
    <row r="32" spans="1:100" ht="14.25" x14ac:dyDescent="0.2">
      <c r="A32" s="8"/>
      <c r="B32" s="133" t="s">
        <v>198</v>
      </c>
      <c r="C32" s="128" t="s">
        <v>32</v>
      </c>
      <c r="D32" s="18" t="s">
        <v>33</v>
      </c>
      <c r="E32" s="179"/>
      <c r="F32" s="172"/>
      <c r="G32" s="7"/>
      <c r="H32" s="7"/>
      <c r="I32" s="7"/>
      <c r="J32" s="7"/>
      <c r="K32" s="7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</row>
    <row r="33" spans="1:100" ht="14.25" x14ac:dyDescent="0.2">
      <c r="A33" s="8"/>
      <c r="B33" s="133" t="s">
        <v>190</v>
      </c>
      <c r="C33" s="128" t="s">
        <v>35</v>
      </c>
      <c r="D33" s="18" t="s">
        <v>36</v>
      </c>
      <c r="E33" s="179"/>
      <c r="F33" s="172"/>
      <c r="G33" s="7"/>
      <c r="H33" s="7"/>
      <c r="I33" s="7"/>
      <c r="J33" s="7"/>
      <c r="K33" s="7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</row>
    <row r="34" spans="1:100" ht="14.25" x14ac:dyDescent="0.2">
      <c r="A34" s="8"/>
      <c r="B34" s="133" t="s">
        <v>199</v>
      </c>
      <c r="C34" s="128" t="s">
        <v>37</v>
      </c>
      <c r="D34" s="18" t="s">
        <v>38</v>
      </c>
      <c r="E34" s="179"/>
      <c r="F34" s="172"/>
      <c r="G34" s="7"/>
      <c r="H34" s="7"/>
      <c r="I34" s="7"/>
      <c r="J34" s="7"/>
      <c r="K34" s="7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</row>
    <row r="35" spans="1:100" ht="14.25" x14ac:dyDescent="0.2">
      <c r="A35" s="8"/>
      <c r="B35" s="133" t="s">
        <v>200</v>
      </c>
      <c r="C35" s="128" t="s">
        <v>6</v>
      </c>
      <c r="D35" s="18" t="s">
        <v>39</v>
      </c>
      <c r="E35" s="179"/>
      <c r="F35" s="172"/>
      <c r="G35" s="7"/>
      <c r="H35" s="7"/>
      <c r="I35" s="7"/>
      <c r="J35" s="7"/>
      <c r="K35" s="7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</row>
    <row r="36" spans="1:100" ht="14.25" x14ac:dyDescent="0.2">
      <c r="A36" s="8"/>
      <c r="B36" s="133" t="s">
        <v>201</v>
      </c>
      <c r="C36" s="128" t="s">
        <v>144</v>
      </c>
      <c r="D36" s="18" t="s">
        <v>143</v>
      </c>
      <c r="E36" s="179"/>
      <c r="F36" s="172"/>
      <c r="G36" s="7"/>
      <c r="H36" s="7"/>
      <c r="I36" s="7"/>
      <c r="J36" s="7"/>
      <c r="K36" s="7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</row>
    <row r="37" spans="1:100" ht="27.6" customHeight="1" x14ac:dyDescent="0.2">
      <c r="A37" s="8"/>
      <c r="B37" s="133" t="s">
        <v>202</v>
      </c>
      <c r="C37" s="132" t="s">
        <v>40</v>
      </c>
      <c r="D37" s="23" t="s">
        <v>41</v>
      </c>
      <c r="E37" s="179"/>
      <c r="F37" s="172"/>
      <c r="G37" s="7"/>
      <c r="H37" s="7"/>
      <c r="I37" s="7"/>
      <c r="J37" s="7"/>
      <c r="K37" s="7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</row>
    <row r="38" spans="1:100" ht="14.25" x14ac:dyDescent="0.2">
      <c r="A38" s="8"/>
      <c r="B38" s="133" t="s">
        <v>205</v>
      </c>
      <c r="C38" s="128" t="s">
        <v>42</v>
      </c>
      <c r="D38" s="18" t="s">
        <v>43</v>
      </c>
      <c r="E38" s="179"/>
      <c r="F38" s="172"/>
      <c r="G38" s="7"/>
      <c r="H38" s="7"/>
      <c r="I38" s="7"/>
      <c r="J38" s="7"/>
      <c r="K38" s="7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</row>
    <row r="39" spans="1:100" ht="14.25" x14ac:dyDescent="0.2">
      <c r="A39" s="8"/>
      <c r="B39" s="133" t="s">
        <v>203</v>
      </c>
      <c r="C39" s="128" t="s">
        <v>44</v>
      </c>
      <c r="D39" s="18" t="s">
        <v>45</v>
      </c>
      <c r="E39" s="179"/>
      <c r="F39" s="172"/>
      <c r="G39" s="7"/>
      <c r="H39" s="7"/>
      <c r="I39" s="7"/>
      <c r="J39" s="7"/>
      <c r="K39" s="7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</row>
    <row r="40" spans="1:100" ht="15" thickBot="1" x14ac:dyDescent="0.25">
      <c r="A40" s="8"/>
      <c r="B40" s="134" t="s">
        <v>204</v>
      </c>
      <c r="C40" s="129" t="s">
        <v>141</v>
      </c>
      <c r="D40" s="20" t="s">
        <v>142</v>
      </c>
      <c r="E40" s="180"/>
      <c r="F40" s="172"/>
      <c r="G40" s="7"/>
      <c r="H40" s="7"/>
      <c r="I40" s="7"/>
      <c r="J40" s="7"/>
      <c r="K40" s="7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</row>
    <row r="41" spans="1:100" ht="15" thickTop="1" x14ac:dyDescent="0.2">
      <c r="A41" s="8"/>
      <c r="B41" s="8"/>
      <c r="C41" s="10"/>
      <c r="D41" s="30"/>
      <c r="E41" s="181"/>
      <c r="F41" s="172"/>
      <c r="G41" s="7"/>
      <c r="H41" s="7"/>
      <c r="I41" s="7"/>
      <c r="J41" s="7"/>
      <c r="K41" s="7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</row>
    <row r="42" spans="1:100" ht="14.25" x14ac:dyDescent="0.2">
      <c r="A42" s="8"/>
      <c r="B42" s="8"/>
      <c r="C42" s="7"/>
      <c r="D42" s="14"/>
      <c r="E42" s="172"/>
      <c r="F42" s="172"/>
      <c r="G42" s="7"/>
      <c r="H42" s="7"/>
      <c r="I42" s="7"/>
      <c r="J42" s="7"/>
      <c r="K42" s="7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</row>
    <row r="43" spans="1:100" ht="14.25" x14ac:dyDescent="0.2">
      <c r="C43" s="1"/>
      <c r="D43" s="3"/>
      <c r="E43" s="183"/>
      <c r="F43" s="183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</row>
    <row r="44" spans="1:100" ht="14.25" x14ac:dyDescent="0.2">
      <c r="C44" s="1"/>
      <c r="D44" s="3"/>
      <c r="E44" s="183"/>
      <c r="F44" s="183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</row>
    <row r="45" spans="1:100" ht="14.25" x14ac:dyDescent="0.2">
      <c r="C45" s="1"/>
      <c r="D45" s="3"/>
      <c r="E45" s="183"/>
      <c r="F45" s="183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</row>
    <row r="46" spans="1:100" ht="14.25" x14ac:dyDescent="0.2">
      <c r="C46" s="1"/>
      <c r="D46" s="3"/>
      <c r="E46" s="183"/>
      <c r="F46" s="183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</row>
    <row r="47" spans="1:100" ht="14.25" x14ac:dyDescent="0.2">
      <c r="C47" s="1"/>
      <c r="D47" s="3"/>
      <c r="E47" s="183"/>
      <c r="F47" s="183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</row>
    <row r="48" spans="1:100" ht="14.25" x14ac:dyDescent="0.2">
      <c r="C48" s="1"/>
      <c r="D48" s="3"/>
      <c r="E48" s="183"/>
      <c r="F48" s="183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</row>
    <row r="49" spans="3:100" ht="14.25" x14ac:dyDescent="0.2">
      <c r="C49" s="1"/>
      <c r="D49" s="3"/>
      <c r="E49" s="183"/>
      <c r="F49" s="183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</row>
    <row r="50" spans="3:100" ht="14.25" x14ac:dyDescent="0.2">
      <c r="C50" s="1"/>
      <c r="D50" s="3"/>
      <c r="E50" s="183"/>
      <c r="F50" s="183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</row>
    <row r="51" spans="3:100" ht="14.25" x14ac:dyDescent="0.2">
      <c r="C51" s="1"/>
      <c r="D51" s="3"/>
      <c r="E51" s="183"/>
      <c r="F51" s="183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</row>
    <row r="52" spans="3:100" ht="14.25" x14ac:dyDescent="0.2">
      <c r="C52" s="1"/>
      <c r="D52" s="3"/>
      <c r="E52" s="183"/>
      <c r="F52" s="183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</row>
    <row r="53" spans="3:100" ht="14.25" x14ac:dyDescent="0.2">
      <c r="C53" s="1"/>
      <c r="D53" s="3"/>
      <c r="E53" s="183"/>
      <c r="F53" s="183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</row>
    <row r="54" spans="3:100" ht="14.25" x14ac:dyDescent="0.2">
      <c r="C54" s="1"/>
      <c r="D54" s="3"/>
      <c r="E54" s="183"/>
      <c r="F54" s="183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</row>
    <row r="55" spans="3:100" ht="14.25" x14ac:dyDescent="0.2">
      <c r="C55" s="1"/>
      <c r="D55" s="3"/>
      <c r="E55" s="183"/>
      <c r="F55" s="183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</row>
    <row r="56" spans="3:100" ht="14.25" x14ac:dyDescent="0.2">
      <c r="C56" s="1"/>
      <c r="D56" s="3"/>
      <c r="E56" s="183"/>
      <c r="F56" s="183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</row>
    <row r="57" spans="3:100" ht="14.25" x14ac:dyDescent="0.2">
      <c r="C57" s="1"/>
      <c r="D57" s="3"/>
      <c r="E57" s="183"/>
      <c r="F57" s="183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</row>
    <row r="58" spans="3:100" ht="14.25" x14ac:dyDescent="0.2">
      <c r="C58" s="1"/>
      <c r="D58" s="3"/>
      <c r="E58" s="183"/>
      <c r="F58" s="183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</row>
    <row r="59" spans="3:100" ht="14.25" x14ac:dyDescent="0.2">
      <c r="C59" s="1"/>
      <c r="D59" s="3"/>
      <c r="E59" s="183"/>
      <c r="F59" s="183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</row>
    <row r="60" spans="3:100" ht="14.25" x14ac:dyDescent="0.2">
      <c r="C60" s="1"/>
      <c r="D60" s="3"/>
      <c r="E60" s="183"/>
      <c r="F60" s="183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</row>
    <row r="61" spans="3:100" ht="14.25" x14ac:dyDescent="0.2">
      <c r="C61" s="1"/>
      <c r="D61" s="3"/>
      <c r="E61" s="183"/>
      <c r="F61" s="183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</row>
    <row r="62" spans="3:100" ht="14.25" x14ac:dyDescent="0.2">
      <c r="C62" s="1"/>
      <c r="D62" s="3"/>
      <c r="E62" s="183"/>
      <c r="F62" s="183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</row>
    <row r="63" spans="3:100" ht="14.25" x14ac:dyDescent="0.2">
      <c r="C63" s="1"/>
      <c r="D63" s="3"/>
      <c r="E63" s="183"/>
      <c r="F63" s="183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</row>
    <row r="64" spans="3:100" ht="14.25" x14ac:dyDescent="0.2">
      <c r="C64" s="1"/>
      <c r="D64" s="3"/>
      <c r="E64" s="183"/>
      <c r="F64" s="183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</row>
    <row r="65" spans="3:100" ht="14.25" x14ac:dyDescent="0.2">
      <c r="C65" s="1"/>
      <c r="D65" s="3"/>
      <c r="E65" s="183"/>
      <c r="F65" s="183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</row>
    <row r="66" spans="3:100" ht="14.25" x14ac:dyDescent="0.2">
      <c r="C66" s="1"/>
      <c r="D66" s="3"/>
      <c r="E66" s="183"/>
      <c r="F66" s="183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</row>
    <row r="67" spans="3:100" ht="14.25" x14ac:dyDescent="0.2">
      <c r="C67" s="1"/>
      <c r="D67" s="3"/>
      <c r="E67" s="183"/>
      <c r="F67" s="183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</row>
    <row r="68" spans="3:100" ht="14.25" x14ac:dyDescent="0.2">
      <c r="C68" s="1"/>
      <c r="D68" s="3"/>
      <c r="E68" s="183"/>
      <c r="F68" s="183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</row>
    <row r="69" spans="3:100" ht="14.25" x14ac:dyDescent="0.2">
      <c r="C69" s="1"/>
      <c r="D69" s="3"/>
      <c r="E69" s="183"/>
      <c r="F69" s="183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</row>
    <row r="70" spans="3:100" ht="14.25" x14ac:dyDescent="0.2">
      <c r="C70" s="1"/>
      <c r="D70" s="3"/>
      <c r="E70" s="183"/>
      <c r="F70" s="183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</row>
    <row r="71" spans="3:100" ht="14.25" x14ac:dyDescent="0.2">
      <c r="C71" s="1"/>
      <c r="D71" s="3"/>
      <c r="E71" s="183"/>
      <c r="F71" s="183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</row>
    <row r="72" spans="3:100" ht="14.25" x14ac:dyDescent="0.2">
      <c r="C72" s="1"/>
      <c r="D72" s="3"/>
      <c r="E72" s="183"/>
      <c r="F72" s="183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</row>
    <row r="73" spans="3:100" ht="14.25" x14ac:dyDescent="0.2">
      <c r="C73" s="1"/>
      <c r="D73" s="3"/>
      <c r="E73" s="183"/>
      <c r="F73" s="183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</row>
    <row r="74" spans="3:100" ht="14.25" x14ac:dyDescent="0.2">
      <c r="C74" s="1"/>
      <c r="D74" s="3"/>
      <c r="E74" s="183"/>
      <c r="F74" s="183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</row>
    <row r="75" spans="3:100" ht="14.25" x14ac:dyDescent="0.2">
      <c r="C75" s="1"/>
      <c r="D75" s="3"/>
      <c r="E75" s="183"/>
      <c r="F75" s="183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</row>
    <row r="76" spans="3:100" ht="14.25" x14ac:dyDescent="0.2">
      <c r="C76" s="1"/>
      <c r="D76" s="3"/>
      <c r="E76" s="183"/>
      <c r="F76" s="183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</row>
    <row r="77" spans="3:100" ht="14.25" x14ac:dyDescent="0.2">
      <c r="C77" s="1"/>
      <c r="D77" s="3"/>
      <c r="E77" s="183"/>
      <c r="F77" s="183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</row>
    <row r="78" spans="3:100" ht="14.25" x14ac:dyDescent="0.2">
      <c r="C78" s="1"/>
      <c r="D78" s="3"/>
      <c r="E78" s="183"/>
      <c r="F78" s="183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</row>
    <row r="79" spans="3:100" ht="14.25" x14ac:dyDescent="0.2">
      <c r="C79" s="1"/>
      <c r="D79" s="3"/>
      <c r="E79" s="183"/>
      <c r="F79" s="183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</row>
    <row r="80" spans="3:100" ht="14.25" x14ac:dyDescent="0.2">
      <c r="C80" s="1"/>
      <c r="D80" s="3"/>
      <c r="E80" s="183"/>
      <c r="F80" s="183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</row>
    <row r="81" spans="3:100" ht="14.25" x14ac:dyDescent="0.2">
      <c r="C81" s="1"/>
      <c r="D81" s="3"/>
      <c r="E81" s="183"/>
      <c r="F81" s="183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</row>
    <row r="82" spans="3:100" ht="14.25" x14ac:dyDescent="0.2">
      <c r="C82" s="1"/>
      <c r="D82" s="3"/>
      <c r="E82" s="183"/>
      <c r="F82" s="183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</row>
    <row r="83" spans="3:100" ht="14.25" x14ac:dyDescent="0.2">
      <c r="C83" s="1"/>
      <c r="D83" s="3"/>
      <c r="E83" s="183"/>
      <c r="F83" s="183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</row>
    <row r="84" spans="3:100" ht="14.25" x14ac:dyDescent="0.2">
      <c r="C84" s="1"/>
      <c r="D84" s="3"/>
      <c r="E84" s="183"/>
      <c r="F84" s="183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</row>
    <row r="85" spans="3:100" ht="14.25" x14ac:dyDescent="0.2">
      <c r="C85" s="1"/>
      <c r="D85" s="3"/>
      <c r="E85" s="183"/>
      <c r="F85" s="183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</row>
    <row r="86" spans="3:100" ht="14.25" x14ac:dyDescent="0.2">
      <c r="C86" s="1"/>
      <c r="D86" s="3"/>
      <c r="E86" s="183"/>
      <c r="F86" s="183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</row>
    <row r="87" spans="3:100" ht="14.25" x14ac:dyDescent="0.2">
      <c r="C87" s="1"/>
      <c r="D87" s="3"/>
      <c r="E87" s="183"/>
      <c r="F87" s="183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</row>
    <row r="88" spans="3:100" ht="14.25" x14ac:dyDescent="0.2">
      <c r="C88" s="1"/>
      <c r="D88" s="3"/>
      <c r="E88" s="183"/>
      <c r="F88" s="183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</row>
    <row r="89" spans="3:100" ht="14.25" x14ac:dyDescent="0.2">
      <c r="C89" s="1"/>
      <c r="D89" s="3"/>
      <c r="E89" s="183"/>
      <c r="F89" s="183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</row>
    <row r="90" spans="3:100" ht="14.25" x14ac:dyDescent="0.2">
      <c r="C90" s="1"/>
      <c r="D90" s="3"/>
      <c r="E90" s="183"/>
      <c r="F90" s="183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</row>
    <row r="91" spans="3:100" ht="14.25" x14ac:dyDescent="0.2">
      <c r="C91" s="1"/>
      <c r="D91" s="3"/>
      <c r="E91" s="183"/>
      <c r="F91" s="183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</row>
    <row r="92" spans="3:100" ht="14.25" x14ac:dyDescent="0.2">
      <c r="C92" s="1"/>
      <c r="D92" s="3"/>
      <c r="E92" s="183"/>
      <c r="F92" s="183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</row>
    <row r="93" spans="3:100" ht="14.25" x14ac:dyDescent="0.2">
      <c r="C93" s="1"/>
      <c r="D93" s="3"/>
      <c r="E93" s="183"/>
      <c r="F93" s="183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</row>
    <row r="94" spans="3:100" ht="14.25" x14ac:dyDescent="0.2">
      <c r="C94" s="1"/>
      <c r="D94" s="3"/>
      <c r="E94" s="183"/>
      <c r="F94" s="183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</row>
    <row r="95" spans="3:100" ht="14.25" x14ac:dyDescent="0.2">
      <c r="C95" s="1"/>
      <c r="D95" s="3"/>
      <c r="E95" s="183"/>
      <c r="F95" s="183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</row>
    <row r="96" spans="3:100" ht="14.25" x14ac:dyDescent="0.2">
      <c r="C96" s="1"/>
      <c r="D96" s="3"/>
      <c r="E96" s="183"/>
      <c r="F96" s="183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</row>
    <row r="97" spans="3:100" ht="14.25" x14ac:dyDescent="0.2">
      <c r="C97" s="1"/>
      <c r="D97" s="3"/>
      <c r="E97" s="183"/>
      <c r="F97" s="183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</row>
    <row r="98" spans="3:100" ht="14.25" x14ac:dyDescent="0.2">
      <c r="C98" s="1"/>
      <c r="D98" s="3"/>
      <c r="E98" s="183"/>
      <c r="F98" s="183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</row>
    <row r="99" spans="3:100" ht="14.25" x14ac:dyDescent="0.2">
      <c r="C99" s="1"/>
      <c r="D99" s="3"/>
      <c r="E99" s="183"/>
      <c r="F99" s="183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</row>
    <row r="100" spans="3:100" ht="14.25" x14ac:dyDescent="0.2">
      <c r="C100" s="1"/>
      <c r="D100" s="3"/>
      <c r="E100" s="183"/>
      <c r="F100" s="183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</row>
    <row r="101" spans="3:100" ht="14.25" x14ac:dyDescent="0.2">
      <c r="C101" s="1"/>
      <c r="D101" s="3"/>
      <c r="E101" s="183"/>
      <c r="F101" s="183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</row>
    <row r="102" spans="3:100" ht="14.25" x14ac:dyDescent="0.2">
      <c r="C102" s="1"/>
      <c r="D102" s="3"/>
      <c r="E102" s="183"/>
      <c r="F102" s="183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</row>
    <row r="103" spans="3:100" ht="14.25" x14ac:dyDescent="0.2">
      <c r="C103" s="1"/>
      <c r="D103" s="3"/>
      <c r="E103" s="183"/>
      <c r="F103" s="183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</row>
    <row r="104" spans="3:100" ht="14.25" x14ac:dyDescent="0.2">
      <c r="C104" s="1"/>
      <c r="D104" s="3"/>
      <c r="E104" s="183"/>
      <c r="F104" s="183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</row>
    <row r="105" spans="3:100" ht="14.25" x14ac:dyDescent="0.2">
      <c r="C105" s="1"/>
      <c r="D105" s="3"/>
      <c r="E105" s="183"/>
      <c r="F105" s="183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</row>
    <row r="106" spans="3:100" ht="14.25" x14ac:dyDescent="0.2">
      <c r="C106" s="1"/>
      <c r="D106" s="3"/>
      <c r="E106" s="183"/>
      <c r="F106" s="183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</row>
    <row r="107" spans="3:100" ht="14.25" x14ac:dyDescent="0.2">
      <c r="C107" s="1"/>
      <c r="D107" s="3"/>
      <c r="E107" s="183"/>
      <c r="F107" s="183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</row>
    <row r="108" spans="3:100" ht="14.25" x14ac:dyDescent="0.2">
      <c r="C108" s="1"/>
      <c r="D108" s="3"/>
      <c r="E108" s="183"/>
      <c r="F108" s="183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</row>
    <row r="109" spans="3:100" ht="14.25" x14ac:dyDescent="0.2">
      <c r="C109" s="1"/>
      <c r="D109" s="3"/>
      <c r="E109" s="183"/>
      <c r="F109" s="183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</row>
    <row r="110" spans="3:100" ht="14.25" x14ac:dyDescent="0.2">
      <c r="C110" s="1"/>
      <c r="D110" s="3"/>
      <c r="E110" s="183"/>
      <c r="F110" s="183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</row>
    <row r="111" spans="3:100" ht="14.25" x14ac:dyDescent="0.2">
      <c r="C111" s="1"/>
      <c r="D111" s="3"/>
      <c r="E111" s="183"/>
      <c r="F111" s="183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</row>
    <row r="112" spans="3:100" ht="14.25" x14ac:dyDescent="0.2">
      <c r="C112" s="1"/>
      <c r="D112" s="3"/>
      <c r="E112" s="183"/>
      <c r="F112" s="183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</row>
    <row r="113" spans="3:100" ht="14.25" x14ac:dyDescent="0.2">
      <c r="C113" s="1"/>
      <c r="D113" s="3"/>
      <c r="E113" s="183"/>
      <c r="F113" s="183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</row>
    <row r="114" spans="3:100" ht="14.25" x14ac:dyDescent="0.2">
      <c r="C114" s="1"/>
      <c r="D114" s="3"/>
      <c r="E114" s="183"/>
      <c r="F114" s="183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</row>
    <row r="115" spans="3:100" ht="14.25" x14ac:dyDescent="0.2">
      <c r="C115" s="1"/>
      <c r="D115" s="3"/>
      <c r="E115" s="183"/>
      <c r="F115" s="183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</row>
    <row r="116" spans="3:100" ht="14.25" x14ac:dyDescent="0.2">
      <c r="C116" s="1"/>
      <c r="D116" s="3"/>
      <c r="E116" s="183"/>
      <c r="F116" s="183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</row>
    <row r="117" spans="3:100" ht="14.25" x14ac:dyDescent="0.2">
      <c r="C117" s="1"/>
      <c r="D117" s="3"/>
      <c r="E117" s="183"/>
      <c r="F117" s="183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</row>
    <row r="118" spans="3:100" ht="14.25" x14ac:dyDescent="0.2">
      <c r="C118" s="1"/>
      <c r="D118" s="3"/>
      <c r="E118" s="183"/>
      <c r="F118" s="183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</row>
    <row r="119" spans="3:100" ht="14.25" x14ac:dyDescent="0.2">
      <c r="C119" s="1"/>
      <c r="D119" s="3"/>
      <c r="E119" s="183"/>
      <c r="F119" s="183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</row>
    <row r="120" spans="3:100" ht="14.25" x14ac:dyDescent="0.2">
      <c r="C120" s="1"/>
      <c r="D120" s="3"/>
      <c r="E120" s="183"/>
      <c r="F120" s="183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</row>
    <row r="121" spans="3:100" ht="14.25" x14ac:dyDescent="0.2">
      <c r="C121" s="1"/>
      <c r="D121" s="3"/>
      <c r="E121" s="183"/>
      <c r="F121" s="183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</row>
    <row r="122" spans="3:100" ht="14.25" x14ac:dyDescent="0.2">
      <c r="C122" s="1"/>
      <c r="D122" s="3"/>
      <c r="E122" s="183"/>
      <c r="F122" s="183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</row>
    <row r="123" spans="3:100" ht="14.25" x14ac:dyDescent="0.2">
      <c r="C123" s="1"/>
      <c r="D123" s="3"/>
      <c r="E123" s="183"/>
      <c r="F123" s="183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</row>
    <row r="124" spans="3:100" ht="14.25" x14ac:dyDescent="0.2">
      <c r="C124" s="1"/>
      <c r="D124" s="3"/>
      <c r="E124" s="183"/>
      <c r="F124" s="183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</row>
    <row r="125" spans="3:100" ht="14.25" x14ac:dyDescent="0.2">
      <c r="C125" s="1"/>
      <c r="D125" s="3"/>
      <c r="E125" s="183"/>
      <c r="F125" s="183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</row>
    <row r="126" spans="3:100" ht="14.25" x14ac:dyDescent="0.2">
      <c r="C126" s="1"/>
      <c r="D126" s="3"/>
      <c r="E126" s="183"/>
      <c r="F126" s="183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</row>
    <row r="127" spans="3:100" ht="14.25" x14ac:dyDescent="0.2">
      <c r="C127" s="1"/>
      <c r="D127" s="3"/>
      <c r="E127" s="183"/>
      <c r="F127" s="183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</row>
    <row r="128" spans="3:100" ht="14.25" x14ac:dyDescent="0.2">
      <c r="C128" s="1"/>
      <c r="D128" s="3"/>
      <c r="E128" s="183"/>
      <c r="F128" s="183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</row>
    <row r="129" spans="3:100" ht="14.25" x14ac:dyDescent="0.2">
      <c r="C129" s="1"/>
      <c r="D129" s="3"/>
      <c r="E129" s="183"/>
      <c r="F129" s="183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</row>
    <row r="130" spans="3:100" ht="14.25" x14ac:dyDescent="0.2">
      <c r="C130" s="1"/>
      <c r="D130" s="3"/>
      <c r="E130" s="183"/>
      <c r="F130" s="183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</row>
    <row r="131" spans="3:100" ht="14.25" x14ac:dyDescent="0.2">
      <c r="C131" s="1"/>
      <c r="D131" s="3"/>
      <c r="E131" s="183"/>
      <c r="F131" s="183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</row>
    <row r="132" spans="3:100" ht="14.25" x14ac:dyDescent="0.2">
      <c r="C132" s="1"/>
      <c r="D132" s="3"/>
      <c r="E132" s="183"/>
      <c r="F132" s="183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</row>
    <row r="133" spans="3:100" ht="14.25" x14ac:dyDescent="0.2">
      <c r="C133" s="1"/>
      <c r="D133" s="3"/>
      <c r="E133" s="183"/>
      <c r="F133" s="183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</row>
    <row r="134" spans="3:100" ht="14.25" x14ac:dyDescent="0.2">
      <c r="C134" s="1"/>
      <c r="D134" s="3"/>
      <c r="E134" s="183"/>
      <c r="F134" s="183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</row>
    <row r="135" spans="3:100" ht="14.25" x14ac:dyDescent="0.2">
      <c r="C135" s="1"/>
      <c r="D135" s="3"/>
      <c r="E135" s="183"/>
      <c r="F135" s="183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</row>
    <row r="136" spans="3:100" ht="14.25" x14ac:dyDescent="0.2">
      <c r="C136" s="1"/>
      <c r="D136" s="3"/>
      <c r="E136" s="183"/>
      <c r="F136" s="183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</row>
    <row r="137" spans="3:100" ht="14.25" x14ac:dyDescent="0.2">
      <c r="C137" s="1"/>
      <c r="D137" s="3"/>
      <c r="E137" s="183"/>
      <c r="F137" s="183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</row>
    <row r="138" spans="3:100" ht="14.25" x14ac:dyDescent="0.2">
      <c r="C138" s="1"/>
      <c r="D138" s="3"/>
      <c r="E138" s="183"/>
      <c r="F138" s="183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</row>
    <row r="139" spans="3:100" ht="14.25" x14ac:dyDescent="0.2">
      <c r="C139" s="1"/>
      <c r="D139" s="3"/>
      <c r="E139" s="183"/>
      <c r="F139" s="183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</row>
    <row r="140" spans="3:100" ht="14.25" x14ac:dyDescent="0.2">
      <c r="C140" s="1"/>
      <c r="D140" s="3"/>
      <c r="E140" s="183"/>
      <c r="F140" s="183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</row>
    <row r="141" spans="3:100" ht="14.25" x14ac:dyDescent="0.2">
      <c r="C141" s="1"/>
      <c r="D141" s="3"/>
      <c r="E141" s="183"/>
      <c r="F141" s="183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</row>
    <row r="142" spans="3:100" ht="14.25" x14ac:dyDescent="0.2">
      <c r="C142" s="1"/>
      <c r="D142" s="3"/>
      <c r="E142" s="183"/>
      <c r="F142" s="183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</row>
    <row r="143" spans="3:100" ht="14.25" x14ac:dyDescent="0.2">
      <c r="C143" s="1"/>
      <c r="D143" s="3"/>
      <c r="E143" s="183"/>
      <c r="F143" s="183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</row>
    <row r="144" spans="3:100" ht="14.25" x14ac:dyDescent="0.2">
      <c r="C144" s="1"/>
      <c r="D144" s="3"/>
      <c r="E144" s="183"/>
      <c r="F144" s="183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</row>
    <row r="145" spans="3:100" ht="14.25" x14ac:dyDescent="0.2">
      <c r="C145" s="1"/>
      <c r="D145" s="3"/>
      <c r="E145" s="183"/>
      <c r="F145" s="183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</row>
    <row r="146" spans="3:100" ht="14.25" x14ac:dyDescent="0.2">
      <c r="C146" s="1"/>
      <c r="D146" s="3"/>
      <c r="E146" s="183"/>
      <c r="F146" s="183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</row>
    <row r="147" spans="3:100" ht="14.25" x14ac:dyDescent="0.2">
      <c r="C147" s="1"/>
      <c r="D147" s="3"/>
      <c r="E147" s="183"/>
      <c r="F147" s="183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</row>
    <row r="148" spans="3:100" ht="14.25" x14ac:dyDescent="0.2">
      <c r="C148" s="1"/>
      <c r="D148" s="3"/>
      <c r="E148" s="183"/>
      <c r="F148" s="183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</row>
    <row r="149" spans="3:100" ht="14.25" x14ac:dyDescent="0.2">
      <c r="C149" s="1"/>
      <c r="D149" s="3"/>
      <c r="E149" s="183"/>
      <c r="F149" s="183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</row>
    <row r="150" spans="3:100" ht="14.25" x14ac:dyDescent="0.2">
      <c r="C150" s="1"/>
      <c r="D150" s="3"/>
      <c r="E150" s="183"/>
      <c r="F150" s="183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</row>
    <row r="151" spans="3:100" ht="14.25" x14ac:dyDescent="0.2">
      <c r="C151" s="1"/>
      <c r="D151" s="3"/>
      <c r="E151" s="183"/>
      <c r="F151" s="183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</row>
    <row r="152" spans="3:100" ht="14.25" x14ac:dyDescent="0.2">
      <c r="C152" s="1"/>
      <c r="D152" s="3"/>
      <c r="E152" s="183"/>
      <c r="F152" s="183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</row>
    <row r="153" spans="3:100" ht="14.25" x14ac:dyDescent="0.2">
      <c r="C153" s="1"/>
      <c r="D153" s="3"/>
      <c r="E153" s="183"/>
      <c r="F153" s="183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</row>
    <row r="154" spans="3:100" ht="14.25" x14ac:dyDescent="0.2">
      <c r="C154" s="1"/>
      <c r="D154" s="3"/>
      <c r="E154" s="183"/>
      <c r="F154" s="183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</row>
    <row r="155" spans="3:100" ht="14.25" x14ac:dyDescent="0.2">
      <c r="C155" s="1"/>
      <c r="D155" s="3"/>
      <c r="E155" s="183"/>
      <c r="F155" s="183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</row>
    <row r="156" spans="3:100" ht="14.25" x14ac:dyDescent="0.2">
      <c r="C156" s="1"/>
      <c r="D156" s="3"/>
      <c r="E156" s="183"/>
      <c r="F156" s="183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</row>
    <row r="157" spans="3:100" ht="14.25" x14ac:dyDescent="0.2">
      <c r="C157" s="1"/>
      <c r="D157" s="3"/>
      <c r="E157" s="183"/>
      <c r="F157" s="183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</row>
    <row r="158" spans="3:100" ht="14.25" x14ac:dyDescent="0.2">
      <c r="C158" s="1"/>
      <c r="D158" s="3"/>
      <c r="E158" s="183"/>
      <c r="F158" s="183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</row>
    <row r="159" spans="3:100" ht="14.25" x14ac:dyDescent="0.2">
      <c r="C159" s="1"/>
      <c r="D159" s="3"/>
      <c r="E159" s="183"/>
      <c r="F159" s="183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</row>
    <row r="160" spans="3:100" ht="14.25" x14ac:dyDescent="0.2">
      <c r="C160" s="1"/>
      <c r="D160" s="3"/>
      <c r="E160" s="183"/>
      <c r="F160" s="183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</row>
    <row r="161" spans="3:100" ht="14.25" x14ac:dyDescent="0.2">
      <c r="C161" s="1"/>
      <c r="D161" s="3"/>
      <c r="E161" s="183"/>
      <c r="F161" s="183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</row>
    <row r="162" spans="3:100" ht="14.25" x14ac:dyDescent="0.2">
      <c r="C162" s="1"/>
      <c r="D162" s="3"/>
      <c r="E162" s="183"/>
      <c r="F162" s="183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</row>
    <row r="163" spans="3:100" ht="14.25" x14ac:dyDescent="0.2">
      <c r="C163" s="1"/>
      <c r="D163" s="3"/>
      <c r="E163" s="183"/>
      <c r="F163" s="183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</row>
    <row r="164" spans="3:100" ht="14.25" x14ac:dyDescent="0.2">
      <c r="C164" s="1"/>
      <c r="D164" s="3"/>
      <c r="E164" s="183"/>
      <c r="F164" s="183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</row>
    <row r="165" spans="3:100" ht="14.25" x14ac:dyDescent="0.2">
      <c r="C165" s="1"/>
      <c r="D165" s="3"/>
      <c r="E165" s="183"/>
      <c r="F165" s="183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</row>
    <row r="166" spans="3:100" ht="14.25" x14ac:dyDescent="0.2">
      <c r="C166" s="1"/>
      <c r="D166" s="3"/>
      <c r="E166" s="183"/>
      <c r="F166" s="183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</row>
    <row r="167" spans="3:100" ht="14.25" x14ac:dyDescent="0.2">
      <c r="C167" s="1"/>
      <c r="D167" s="3"/>
      <c r="E167" s="183"/>
      <c r="F167" s="183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</row>
    <row r="168" spans="3:100" ht="14.25" x14ac:dyDescent="0.2">
      <c r="C168" s="1"/>
      <c r="D168" s="3"/>
      <c r="E168" s="183"/>
      <c r="F168" s="183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</row>
    <row r="169" spans="3:100" ht="14.25" x14ac:dyDescent="0.2">
      <c r="C169" s="1"/>
      <c r="D169" s="3"/>
      <c r="E169" s="183"/>
      <c r="F169" s="183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</row>
    <row r="170" spans="3:100" ht="14.25" x14ac:dyDescent="0.2">
      <c r="C170" s="1"/>
      <c r="D170" s="3"/>
      <c r="E170" s="183"/>
      <c r="F170" s="183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</row>
    <row r="171" spans="3:100" ht="14.25" x14ac:dyDescent="0.2">
      <c r="C171" s="1"/>
      <c r="D171" s="3"/>
      <c r="E171" s="183"/>
      <c r="F171" s="183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</row>
    <row r="172" spans="3:100" ht="14.25" x14ac:dyDescent="0.2">
      <c r="C172" s="1"/>
      <c r="D172" s="3"/>
      <c r="E172" s="183"/>
      <c r="F172" s="183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</row>
    <row r="173" spans="3:100" ht="14.25" x14ac:dyDescent="0.2">
      <c r="C173" s="1"/>
      <c r="D173" s="3"/>
      <c r="E173" s="183"/>
      <c r="F173" s="183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</row>
    <row r="174" spans="3:100" ht="14.25" x14ac:dyDescent="0.2">
      <c r="C174" s="1"/>
      <c r="D174" s="3"/>
      <c r="E174" s="183"/>
      <c r="F174" s="183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</row>
    <row r="175" spans="3:100" ht="14.25" x14ac:dyDescent="0.2">
      <c r="C175" s="1"/>
      <c r="D175" s="3"/>
      <c r="E175" s="183"/>
      <c r="F175" s="183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</row>
    <row r="176" spans="3:100" ht="14.25" x14ac:dyDescent="0.2">
      <c r="C176" s="1"/>
      <c r="D176" s="3"/>
      <c r="E176" s="183"/>
      <c r="F176" s="183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</row>
    <row r="177" spans="3:100" ht="14.25" x14ac:dyDescent="0.2">
      <c r="C177" s="1"/>
      <c r="D177" s="3"/>
      <c r="E177" s="183"/>
      <c r="F177" s="183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</row>
    <row r="178" spans="3:100" ht="14.25" x14ac:dyDescent="0.2">
      <c r="C178" s="1"/>
      <c r="D178" s="3"/>
      <c r="E178" s="183"/>
      <c r="F178" s="183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</row>
    <row r="179" spans="3:100" ht="14.25" x14ac:dyDescent="0.2">
      <c r="C179" s="1"/>
      <c r="D179" s="3"/>
      <c r="E179" s="183"/>
      <c r="F179" s="183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</row>
    <row r="180" spans="3:100" ht="14.25" x14ac:dyDescent="0.2">
      <c r="C180" s="1"/>
      <c r="D180" s="3"/>
      <c r="E180" s="183"/>
      <c r="F180" s="183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</row>
    <row r="181" spans="3:100" ht="14.25" x14ac:dyDescent="0.2">
      <c r="C181" s="1"/>
      <c r="D181" s="3"/>
      <c r="E181" s="183"/>
      <c r="F181" s="183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</row>
    <row r="182" spans="3:100" ht="14.25" x14ac:dyDescent="0.2">
      <c r="C182" s="1"/>
      <c r="D182" s="3"/>
      <c r="E182" s="183"/>
      <c r="F182" s="183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</row>
    <row r="183" spans="3:100" ht="14.25" x14ac:dyDescent="0.2">
      <c r="C183" s="1"/>
      <c r="D183" s="3"/>
      <c r="E183" s="183"/>
      <c r="F183" s="183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</row>
    <row r="184" spans="3:100" ht="14.25" x14ac:dyDescent="0.2">
      <c r="C184" s="1"/>
      <c r="D184" s="3"/>
      <c r="E184" s="183"/>
      <c r="F184" s="183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</row>
    <row r="185" spans="3:100" ht="14.25" x14ac:dyDescent="0.2">
      <c r="C185" s="1"/>
      <c r="D185" s="3"/>
      <c r="E185" s="183"/>
      <c r="F185" s="183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</row>
    <row r="186" spans="3:100" ht="14.25" x14ac:dyDescent="0.2">
      <c r="C186" s="1"/>
      <c r="D186" s="3"/>
      <c r="E186" s="183"/>
      <c r="F186" s="183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</row>
    <row r="187" spans="3:100" ht="14.25" x14ac:dyDescent="0.2">
      <c r="C187" s="1"/>
      <c r="D187" s="3"/>
      <c r="E187" s="183"/>
      <c r="F187" s="183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</row>
    <row r="188" spans="3:100" ht="14.25" x14ac:dyDescent="0.2">
      <c r="C188" s="1"/>
      <c r="D188" s="3"/>
      <c r="E188" s="183"/>
      <c r="F188" s="183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</row>
    <row r="189" spans="3:100" ht="14.25" x14ac:dyDescent="0.2">
      <c r="C189" s="1"/>
      <c r="D189" s="3"/>
      <c r="E189" s="183"/>
      <c r="F189" s="183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</row>
    <row r="190" spans="3:100" ht="14.25" x14ac:dyDescent="0.2">
      <c r="C190" s="1"/>
      <c r="D190" s="3"/>
      <c r="E190" s="183"/>
      <c r="F190" s="183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</row>
    <row r="191" spans="3:100" ht="14.25" x14ac:dyDescent="0.2">
      <c r="C191" s="1"/>
      <c r="D191" s="3"/>
      <c r="E191" s="183"/>
      <c r="F191" s="183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</row>
    <row r="192" spans="3:100" ht="14.25" x14ac:dyDescent="0.2">
      <c r="C192" s="1"/>
      <c r="D192" s="3"/>
      <c r="E192" s="183"/>
      <c r="F192" s="183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</row>
    <row r="193" spans="3:100" ht="14.25" x14ac:dyDescent="0.2">
      <c r="C193" s="1"/>
      <c r="D193" s="3"/>
      <c r="E193" s="183"/>
      <c r="F193" s="183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</row>
    <row r="194" spans="3:100" ht="14.25" x14ac:dyDescent="0.2">
      <c r="C194" s="1"/>
      <c r="D194" s="3"/>
      <c r="E194" s="183"/>
      <c r="F194" s="183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</row>
    <row r="195" spans="3:100" ht="14.25" x14ac:dyDescent="0.2">
      <c r="C195" s="1"/>
      <c r="D195" s="3"/>
      <c r="E195" s="183"/>
      <c r="F195" s="183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</row>
    <row r="196" spans="3:100" ht="14.25" x14ac:dyDescent="0.2">
      <c r="C196" s="1"/>
      <c r="D196" s="3"/>
      <c r="E196" s="183"/>
      <c r="F196" s="183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</row>
    <row r="197" spans="3:100" ht="14.25" x14ac:dyDescent="0.2">
      <c r="C197" s="1"/>
      <c r="D197" s="3"/>
      <c r="E197" s="183"/>
      <c r="F197" s="183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</row>
    <row r="198" spans="3:100" ht="14.25" x14ac:dyDescent="0.2">
      <c r="C198" s="1"/>
      <c r="D198" s="3"/>
      <c r="E198" s="183"/>
      <c r="F198" s="183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</row>
    <row r="199" spans="3:100" ht="14.25" x14ac:dyDescent="0.2">
      <c r="C199" s="1"/>
      <c r="D199" s="3"/>
      <c r="E199" s="183"/>
      <c r="F199" s="183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</row>
    <row r="200" spans="3:100" ht="14.25" x14ac:dyDescent="0.2">
      <c r="C200" s="1"/>
      <c r="D200" s="3"/>
      <c r="E200" s="183"/>
      <c r="F200" s="183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</row>
    <row r="201" spans="3:100" ht="14.25" x14ac:dyDescent="0.2">
      <c r="C201" s="1"/>
      <c r="D201" s="3"/>
      <c r="E201" s="183"/>
      <c r="F201" s="183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</row>
    <row r="202" spans="3:100" ht="14.25" x14ac:dyDescent="0.2">
      <c r="C202" s="1"/>
      <c r="D202" s="3"/>
      <c r="E202" s="183"/>
      <c r="F202" s="183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</row>
    <row r="203" spans="3:100" ht="14.25" x14ac:dyDescent="0.2">
      <c r="C203" s="1"/>
      <c r="D203" s="3"/>
      <c r="E203" s="183"/>
      <c r="F203" s="183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</row>
    <row r="204" spans="3:100" ht="14.25" x14ac:dyDescent="0.2">
      <c r="C204" s="1"/>
      <c r="D204" s="3"/>
      <c r="E204" s="183"/>
      <c r="F204" s="183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</row>
    <row r="205" spans="3:100" ht="14.25" x14ac:dyDescent="0.2">
      <c r="C205" s="1"/>
      <c r="D205" s="3"/>
      <c r="E205" s="183"/>
      <c r="F205" s="183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</row>
    <row r="206" spans="3:100" ht="14.25" x14ac:dyDescent="0.2">
      <c r="C206" s="1"/>
      <c r="D206" s="3"/>
      <c r="E206" s="183"/>
      <c r="F206" s="183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</row>
    <row r="207" spans="3:100" ht="14.25" x14ac:dyDescent="0.2">
      <c r="C207" s="1"/>
      <c r="D207" s="3"/>
      <c r="E207" s="183"/>
      <c r="F207" s="183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</row>
    <row r="208" spans="3:100" ht="14.25" x14ac:dyDescent="0.2">
      <c r="C208" s="1"/>
      <c r="D208" s="3"/>
      <c r="E208" s="183"/>
      <c r="F208" s="183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</row>
    <row r="209" spans="3:100" ht="14.25" x14ac:dyDescent="0.2">
      <c r="C209" s="1"/>
      <c r="D209" s="3"/>
      <c r="E209" s="183"/>
      <c r="F209" s="183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</row>
    <row r="210" spans="3:100" ht="14.25" x14ac:dyDescent="0.2">
      <c r="C210" s="1"/>
      <c r="D210" s="3"/>
      <c r="E210" s="183"/>
      <c r="F210" s="183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</row>
    <row r="211" spans="3:100" ht="14.25" x14ac:dyDescent="0.2">
      <c r="C211" s="1"/>
      <c r="D211" s="3"/>
      <c r="E211" s="183"/>
      <c r="F211" s="183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</row>
    <row r="212" spans="3:100" ht="14.25" x14ac:dyDescent="0.2">
      <c r="C212" s="1"/>
      <c r="D212" s="3"/>
      <c r="E212" s="183"/>
      <c r="F212" s="183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</row>
    <row r="213" spans="3:100" ht="14.25" x14ac:dyDescent="0.2">
      <c r="C213" s="1"/>
      <c r="D213" s="3"/>
      <c r="E213" s="183"/>
      <c r="F213" s="183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</row>
    <row r="214" spans="3:100" ht="14.25" x14ac:dyDescent="0.2">
      <c r="C214" s="1"/>
      <c r="D214" s="3"/>
      <c r="E214" s="183"/>
      <c r="F214" s="183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</row>
    <row r="215" spans="3:100" ht="14.25" x14ac:dyDescent="0.2">
      <c r="C215" s="1"/>
      <c r="D215" s="3"/>
      <c r="E215" s="183"/>
      <c r="F215" s="183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</row>
    <row r="216" spans="3:100" ht="14.25" x14ac:dyDescent="0.2">
      <c r="C216" s="1"/>
      <c r="D216" s="3"/>
      <c r="E216" s="183"/>
      <c r="F216" s="183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</row>
    <row r="217" spans="3:100" ht="14.25" x14ac:dyDescent="0.2">
      <c r="C217" s="1"/>
      <c r="D217" s="3"/>
      <c r="E217" s="183"/>
      <c r="F217" s="183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</row>
    <row r="218" spans="3:100" ht="14.25" x14ac:dyDescent="0.2">
      <c r="C218" s="1"/>
      <c r="D218" s="3"/>
      <c r="E218" s="183"/>
      <c r="F218" s="183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</row>
    <row r="219" spans="3:100" ht="14.25" x14ac:dyDescent="0.2">
      <c r="C219" s="1"/>
      <c r="D219" s="3"/>
      <c r="E219" s="183"/>
      <c r="F219" s="183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</row>
    <row r="220" spans="3:100" ht="14.25" x14ac:dyDescent="0.2">
      <c r="C220" s="1"/>
      <c r="D220" s="3"/>
      <c r="E220" s="183"/>
      <c r="F220" s="183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</row>
    <row r="221" spans="3:100" ht="14.25" x14ac:dyDescent="0.2">
      <c r="C221" s="1"/>
      <c r="D221" s="3"/>
      <c r="E221" s="183"/>
      <c r="F221" s="183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</row>
    <row r="222" spans="3:100" ht="14.25" x14ac:dyDescent="0.2">
      <c r="C222" s="1"/>
      <c r="D222" s="3"/>
      <c r="E222" s="183"/>
      <c r="F222" s="183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</row>
    <row r="223" spans="3:100" ht="14.25" x14ac:dyDescent="0.2">
      <c r="C223" s="1"/>
      <c r="D223" s="3"/>
      <c r="E223" s="183"/>
      <c r="F223" s="183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</row>
    <row r="224" spans="3:100" ht="14.25" x14ac:dyDescent="0.2">
      <c r="C224" s="1"/>
      <c r="D224" s="3"/>
      <c r="E224" s="183"/>
      <c r="F224" s="183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</row>
    <row r="225" spans="3:100" ht="14.25" x14ac:dyDescent="0.2">
      <c r="C225" s="1"/>
      <c r="D225" s="3"/>
      <c r="E225" s="183"/>
      <c r="F225" s="183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</row>
    <row r="226" spans="3:100" ht="14.25" x14ac:dyDescent="0.2">
      <c r="C226" s="1"/>
      <c r="D226" s="3"/>
      <c r="E226" s="183"/>
      <c r="F226" s="183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</row>
    <row r="227" spans="3:100" ht="14.25" x14ac:dyDescent="0.2">
      <c r="C227" s="1"/>
      <c r="D227" s="3"/>
      <c r="E227" s="183"/>
      <c r="F227" s="183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</row>
    <row r="228" spans="3:100" ht="14.25" x14ac:dyDescent="0.2">
      <c r="C228" s="1"/>
      <c r="D228" s="3"/>
      <c r="E228" s="183"/>
      <c r="F228" s="183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</row>
    <row r="229" spans="3:100" ht="14.25" x14ac:dyDescent="0.2">
      <c r="C229" s="1"/>
      <c r="D229" s="3"/>
      <c r="E229" s="183"/>
      <c r="F229" s="183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</row>
    <row r="230" spans="3:100" ht="14.25" x14ac:dyDescent="0.2">
      <c r="C230" s="1"/>
      <c r="D230" s="3"/>
      <c r="E230" s="183"/>
      <c r="F230" s="183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</row>
    <row r="231" spans="3:100" ht="14.25" x14ac:dyDescent="0.2">
      <c r="C231" s="1"/>
      <c r="D231" s="3"/>
      <c r="E231" s="183"/>
      <c r="F231" s="183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</row>
    <row r="232" spans="3:100" ht="14.25" x14ac:dyDescent="0.2">
      <c r="C232" s="1"/>
      <c r="D232" s="3"/>
      <c r="E232" s="183"/>
      <c r="F232" s="183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</row>
    <row r="233" spans="3:100" ht="14.25" x14ac:dyDescent="0.2">
      <c r="C233" s="1"/>
      <c r="D233" s="3"/>
      <c r="E233" s="183"/>
      <c r="F233" s="183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</row>
    <row r="234" spans="3:100" ht="14.25" x14ac:dyDescent="0.2">
      <c r="C234" s="1"/>
      <c r="D234" s="3"/>
      <c r="E234" s="183"/>
      <c r="F234" s="183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</row>
    <row r="235" spans="3:100" ht="14.25" x14ac:dyDescent="0.2">
      <c r="C235" s="1"/>
      <c r="D235" s="3"/>
      <c r="E235" s="183"/>
      <c r="F235" s="183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</row>
    <row r="236" spans="3:100" ht="14.25" x14ac:dyDescent="0.2">
      <c r="C236" s="1"/>
      <c r="D236" s="3"/>
      <c r="E236" s="183"/>
      <c r="F236" s="183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</row>
    <row r="237" spans="3:100" ht="14.25" x14ac:dyDescent="0.2">
      <c r="C237" s="1"/>
      <c r="D237" s="3"/>
      <c r="E237" s="183"/>
      <c r="F237" s="183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</row>
    <row r="238" spans="3:100" ht="14.25" x14ac:dyDescent="0.2">
      <c r="C238" s="1"/>
      <c r="D238" s="3"/>
      <c r="E238" s="183"/>
      <c r="F238" s="183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</row>
    <row r="239" spans="3:100" ht="14.25" x14ac:dyDescent="0.2">
      <c r="C239" s="1"/>
      <c r="D239" s="3"/>
      <c r="E239" s="183"/>
      <c r="F239" s="183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</row>
    <row r="240" spans="3:100" ht="14.25" x14ac:dyDescent="0.2">
      <c r="C240" s="1"/>
      <c r="D240" s="3"/>
      <c r="E240" s="183"/>
      <c r="F240" s="183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</row>
    <row r="241" spans="3:100" ht="14.25" x14ac:dyDescent="0.2">
      <c r="C241" s="1"/>
      <c r="D241" s="3"/>
      <c r="E241" s="183"/>
      <c r="F241" s="183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</row>
    <row r="242" spans="3:100" ht="14.25" x14ac:dyDescent="0.2">
      <c r="C242" s="1"/>
      <c r="D242" s="3"/>
      <c r="E242" s="183"/>
      <c r="F242" s="183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</row>
    <row r="243" spans="3:100" ht="14.25" x14ac:dyDescent="0.2">
      <c r="C243" s="1"/>
      <c r="D243" s="3"/>
      <c r="E243" s="183"/>
      <c r="F243" s="183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</row>
    <row r="244" spans="3:100" ht="14.25" x14ac:dyDescent="0.2">
      <c r="C244" s="1"/>
      <c r="D244" s="3"/>
      <c r="E244" s="183"/>
      <c r="F244" s="183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</row>
    <row r="245" spans="3:100" ht="14.25" x14ac:dyDescent="0.2">
      <c r="C245" s="1"/>
      <c r="D245" s="3"/>
      <c r="E245" s="183"/>
      <c r="F245" s="183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</row>
    <row r="246" spans="3:100" ht="14.25" x14ac:dyDescent="0.2">
      <c r="C246" s="1"/>
      <c r="D246" s="3"/>
      <c r="E246" s="183"/>
      <c r="F246" s="183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</row>
    <row r="247" spans="3:100" ht="14.25" x14ac:dyDescent="0.2">
      <c r="C247" s="1"/>
      <c r="D247" s="3"/>
      <c r="E247" s="183"/>
      <c r="F247" s="183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</row>
    <row r="248" spans="3:100" ht="14.25" x14ac:dyDescent="0.2">
      <c r="C248" s="1"/>
      <c r="D248" s="3"/>
      <c r="E248" s="183"/>
      <c r="F248" s="183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</row>
    <row r="249" spans="3:100" ht="14.25" x14ac:dyDescent="0.2">
      <c r="C249" s="1"/>
      <c r="D249" s="3"/>
      <c r="E249" s="183"/>
      <c r="F249" s="183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</row>
    <row r="250" spans="3:100" ht="14.25" x14ac:dyDescent="0.2">
      <c r="C250" s="1"/>
      <c r="D250" s="3"/>
      <c r="E250" s="183"/>
      <c r="F250" s="183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</row>
    <row r="251" spans="3:100" ht="14.25" x14ac:dyDescent="0.2">
      <c r="C251" s="1"/>
      <c r="D251" s="3"/>
      <c r="E251" s="183"/>
      <c r="F251" s="183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</row>
    <row r="252" spans="3:100" ht="14.25" x14ac:dyDescent="0.2">
      <c r="C252" s="1"/>
      <c r="D252" s="3"/>
      <c r="E252" s="183"/>
      <c r="F252" s="183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</row>
    <row r="253" spans="3:100" ht="14.25" x14ac:dyDescent="0.2">
      <c r="C253" s="1"/>
      <c r="D253" s="3"/>
      <c r="E253" s="183"/>
      <c r="F253" s="183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</row>
    <row r="254" spans="3:100" ht="14.25" x14ac:dyDescent="0.2">
      <c r="C254" s="1"/>
      <c r="D254" s="3"/>
      <c r="E254" s="183"/>
      <c r="F254" s="183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</row>
    <row r="255" spans="3:100" ht="14.25" x14ac:dyDescent="0.2">
      <c r="C255" s="1"/>
      <c r="D255" s="3"/>
      <c r="E255" s="183"/>
      <c r="F255" s="183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</row>
    <row r="256" spans="3:100" ht="14.25" x14ac:dyDescent="0.2">
      <c r="C256" s="1"/>
      <c r="D256" s="3"/>
      <c r="E256" s="183"/>
      <c r="F256" s="183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</row>
    <row r="257" spans="4:4" x14ac:dyDescent="0.2">
      <c r="D257" s="4"/>
    </row>
    <row r="258" spans="4:4" x14ac:dyDescent="0.2">
      <c r="D258" s="4"/>
    </row>
    <row r="259" spans="4:4" x14ac:dyDescent="0.2">
      <c r="D259" s="4"/>
    </row>
    <row r="260" spans="4:4" x14ac:dyDescent="0.2">
      <c r="D260" s="4"/>
    </row>
    <row r="261" spans="4:4" x14ac:dyDescent="0.2">
      <c r="D261" s="4"/>
    </row>
    <row r="262" spans="4:4" x14ac:dyDescent="0.2">
      <c r="D262" s="4"/>
    </row>
    <row r="263" spans="4:4" x14ac:dyDescent="0.2">
      <c r="D263" s="4"/>
    </row>
    <row r="264" spans="4:4" x14ac:dyDescent="0.2">
      <c r="D264" s="4"/>
    </row>
    <row r="265" spans="4:4" x14ac:dyDescent="0.2">
      <c r="D265" s="4"/>
    </row>
    <row r="266" spans="4:4" x14ac:dyDescent="0.2">
      <c r="D266" s="4"/>
    </row>
    <row r="267" spans="4:4" x14ac:dyDescent="0.2">
      <c r="D267" s="4"/>
    </row>
    <row r="268" spans="4:4" x14ac:dyDescent="0.2">
      <c r="D268" s="4"/>
    </row>
    <row r="269" spans="4:4" x14ac:dyDescent="0.2">
      <c r="D269" s="4"/>
    </row>
    <row r="270" spans="4:4" x14ac:dyDescent="0.2">
      <c r="D270" s="4"/>
    </row>
    <row r="271" spans="4:4" x14ac:dyDescent="0.2">
      <c r="D271" s="4"/>
    </row>
    <row r="272" spans="4:4" x14ac:dyDescent="0.2">
      <c r="D272" s="4"/>
    </row>
    <row r="273" spans="4:4" x14ac:dyDescent="0.2">
      <c r="D273" s="4"/>
    </row>
    <row r="274" spans="4:4" x14ac:dyDescent="0.2">
      <c r="D274" s="4"/>
    </row>
    <row r="275" spans="4:4" x14ac:dyDescent="0.2">
      <c r="D275" s="4"/>
    </row>
    <row r="276" spans="4:4" x14ac:dyDescent="0.2">
      <c r="D276" s="4"/>
    </row>
    <row r="277" spans="4:4" x14ac:dyDescent="0.2">
      <c r="D277" s="4"/>
    </row>
    <row r="278" spans="4:4" x14ac:dyDescent="0.2">
      <c r="D278" s="4"/>
    </row>
    <row r="279" spans="4:4" x14ac:dyDescent="0.2">
      <c r="D279" s="4"/>
    </row>
    <row r="280" spans="4:4" x14ac:dyDescent="0.2">
      <c r="D280" s="4"/>
    </row>
    <row r="281" spans="4:4" x14ac:dyDescent="0.2">
      <c r="D281" s="4"/>
    </row>
    <row r="282" spans="4:4" x14ac:dyDescent="0.2">
      <c r="D282" s="4"/>
    </row>
    <row r="283" spans="4:4" x14ac:dyDescent="0.2">
      <c r="D283" s="4"/>
    </row>
    <row r="284" spans="4:4" x14ac:dyDescent="0.2">
      <c r="D284" s="4"/>
    </row>
    <row r="285" spans="4:4" x14ac:dyDescent="0.2">
      <c r="D285" s="4"/>
    </row>
    <row r="286" spans="4:4" x14ac:dyDescent="0.2">
      <c r="D286" s="4"/>
    </row>
    <row r="287" spans="4:4" x14ac:dyDescent="0.2">
      <c r="D287" s="4"/>
    </row>
    <row r="288" spans="4:4" x14ac:dyDescent="0.2">
      <c r="D288" s="4"/>
    </row>
    <row r="289" spans="4:4" x14ac:dyDescent="0.2">
      <c r="D289" s="4"/>
    </row>
    <row r="290" spans="4:4" x14ac:dyDescent="0.2">
      <c r="D290" s="4"/>
    </row>
    <row r="291" spans="4:4" x14ac:dyDescent="0.2">
      <c r="D291" s="4"/>
    </row>
    <row r="292" spans="4:4" x14ac:dyDescent="0.2">
      <c r="D292" s="4"/>
    </row>
    <row r="293" spans="4:4" x14ac:dyDescent="0.2">
      <c r="D293" s="4"/>
    </row>
    <row r="294" spans="4:4" x14ac:dyDescent="0.2">
      <c r="D294" s="4"/>
    </row>
    <row r="295" spans="4:4" x14ac:dyDescent="0.2">
      <c r="D295" s="4"/>
    </row>
    <row r="296" spans="4:4" x14ac:dyDescent="0.2">
      <c r="D296" s="4"/>
    </row>
    <row r="297" spans="4:4" x14ac:dyDescent="0.2">
      <c r="D297" s="4"/>
    </row>
    <row r="298" spans="4:4" x14ac:dyDescent="0.2">
      <c r="D298" s="4"/>
    </row>
    <row r="299" spans="4:4" x14ac:dyDescent="0.2">
      <c r="D299" s="4"/>
    </row>
    <row r="300" spans="4:4" x14ac:dyDescent="0.2">
      <c r="D300" s="4"/>
    </row>
    <row r="301" spans="4:4" x14ac:dyDescent="0.2">
      <c r="D301" s="4"/>
    </row>
    <row r="302" spans="4:4" x14ac:dyDescent="0.2">
      <c r="D302" s="4"/>
    </row>
    <row r="303" spans="4:4" x14ac:dyDescent="0.2">
      <c r="D303" s="4"/>
    </row>
    <row r="304" spans="4:4" x14ac:dyDescent="0.2">
      <c r="D304" s="4"/>
    </row>
    <row r="305" spans="4:4" x14ac:dyDescent="0.2">
      <c r="D305" s="4"/>
    </row>
    <row r="306" spans="4:4" x14ac:dyDescent="0.2">
      <c r="D306" s="4"/>
    </row>
    <row r="307" spans="4:4" x14ac:dyDescent="0.2">
      <c r="D307" s="4"/>
    </row>
    <row r="308" spans="4:4" x14ac:dyDescent="0.2">
      <c r="D308" s="4"/>
    </row>
    <row r="309" spans="4:4" x14ac:dyDescent="0.2">
      <c r="D309" s="4"/>
    </row>
    <row r="310" spans="4:4" x14ac:dyDescent="0.2">
      <c r="D310" s="4"/>
    </row>
    <row r="311" spans="4:4" x14ac:dyDescent="0.2">
      <c r="D311" s="4"/>
    </row>
    <row r="312" spans="4:4" x14ac:dyDescent="0.2">
      <c r="D312" s="4"/>
    </row>
    <row r="313" spans="4:4" x14ac:dyDescent="0.2">
      <c r="D313" s="4"/>
    </row>
    <row r="314" spans="4:4" x14ac:dyDescent="0.2">
      <c r="D314" s="4"/>
    </row>
    <row r="315" spans="4:4" x14ac:dyDescent="0.2">
      <c r="D315" s="4"/>
    </row>
    <row r="316" spans="4:4" x14ac:dyDescent="0.2">
      <c r="D316" s="4"/>
    </row>
    <row r="317" spans="4:4" x14ac:dyDescent="0.2">
      <c r="D317" s="4"/>
    </row>
    <row r="318" spans="4:4" x14ac:dyDescent="0.2">
      <c r="D318" s="4"/>
    </row>
    <row r="319" spans="4:4" x14ac:dyDescent="0.2">
      <c r="D319" s="4"/>
    </row>
    <row r="320" spans="4:4" x14ac:dyDescent="0.2">
      <c r="D320" s="4"/>
    </row>
    <row r="321" spans="4:4" x14ac:dyDescent="0.2">
      <c r="D321" s="4"/>
    </row>
    <row r="322" spans="4:4" x14ac:dyDescent="0.2">
      <c r="D322" s="4"/>
    </row>
    <row r="323" spans="4:4" x14ac:dyDescent="0.2">
      <c r="D323" s="4"/>
    </row>
    <row r="324" spans="4:4" x14ac:dyDescent="0.2">
      <c r="D324" s="4"/>
    </row>
    <row r="325" spans="4:4" x14ac:dyDescent="0.2">
      <c r="D325" s="4"/>
    </row>
    <row r="326" spans="4:4" x14ac:dyDescent="0.2">
      <c r="D326" s="4"/>
    </row>
    <row r="327" spans="4:4" x14ac:dyDescent="0.2">
      <c r="D327" s="4"/>
    </row>
    <row r="328" spans="4:4" x14ac:dyDescent="0.2">
      <c r="D328" s="4"/>
    </row>
    <row r="329" spans="4:4" x14ac:dyDescent="0.2">
      <c r="D329" s="4"/>
    </row>
    <row r="330" spans="4:4" x14ac:dyDescent="0.2">
      <c r="D330" s="4"/>
    </row>
    <row r="331" spans="4:4" x14ac:dyDescent="0.2">
      <c r="D331" s="4"/>
    </row>
    <row r="332" spans="4:4" x14ac:dyDescent="0.2">
      <c r="D332" s="4"/>
    </row>
    <row r="333" spans="4:4" x14ac:dyDescent="0.2">
      <c r="D333" s="4"/>
    </row>
    <row r="334" spans="4:4" x14ac:dyDescent="0.2">
      <c r="D334" s="4"/>
    </row>
    <row r="335" spans="4:4" x14ac:dyDescent="0.2">
      <c r="D335" s="4"/>
    </row>
    <row r="336" spans="4:4" x14ac:dyDescent="0.2">
      <c r="D336" s="4"/>
    </row>
    <row r="337" spans="4:4" x14ac:dyDescent="0.2">
      <c r="D337" s="4"/>
    </row>
    <row r="338" spans="4:4" x14ac:dyDescent="0.2">
      <c r="D338" s="4"/>
    </row>
    <row r="339" spans="4:4" x14ac:dyDescent="0.2">
      <c r="D339" s="4"/>
    </row>
    <row r="340" spans="4:4" x14ac:dyDescent="0.2">
      <c r="D340" s="4"/>
    </row>
    <row r="341" spans="4:4" x14ac:dyDescent="0.2">
      <c r="D341" s="4"/>
    </row>
    <row r="342" spans="4:4" x14ac:dyDescent="0.2">
      <c r="D342" s="4"/>
    </row>
    <row r="343" spans="4:4" x14ac:dyDescent="0.2">
      <c r="D343" s="4"/>
    </row>
    <row r="344" spans="4:4" x14ac:dyDescent="0.2">
      <c r="D344" s="4"/>
    </row>
    <row r="345" spans="4:4" x14ac:dyDescent="0.2">
      <c r="D345" s="4"/>
    </row>
    <row r="346" spans="4:4" x14ac:dyDescent="0.2">
      <c r="D346" s="4"/>
    </row>
    <row r="347" spans="4:4" x14ac:dyDescent="0.2">
      <c r="D347" s="4"/>
    </row>
    <row r="348" spans="4:4" x14ac:dyDescent="0.2">
      <c r="D348" s="4"/>
    </row>
    <row r="349" spans="4:4" x14ac:dyDescent="0.2">
      <c r="D349" s="4"/>
    </row>
    <row r="350" spans="4:4" x14ac:dyDescent="0.2">
      <c r="D350" s="4"/>
    </row>
    <row r="351" spans="4:4" x14ac:dyDescent="0.2">
      <c r="D351" s="4"/>
    </row>
    <row r="352" spans="4:4" x14ac:dyDescent="0.2">
      <c r="D352" s="4"/>
    </row>
    <row r="353" spans="4:4" x14ac:dyDescent="0.2">
      <c r="D353" s="4"/>
    </row>
    <row r="354" spans="4:4" x14ac:dyDescent="0.2">
      <c r="D354" s="4"/>
    </row>
    <row r="355" spans="4:4" x14ac:dyDescent="0.2">
      <c r="D355" s="4"/>
    </row>
    <row r="356" spans="4:4" x14ac:dyDescent="0.2">
      <c r="D356" s="4"/>
    </row>
    <row r="357" spans="4:4" x14ac:dyDescent="0.2">
      <c r="D357" s="4"/>
    </row>
    <row r="358" spans="4:4" x14ac:dyDescent="0.2">
      <c r="D358" s="4"/>
    </row>
    <row r="359" spans="4:4" x14ac:dyDescent="0.2">
      <c r="D359" s="4"/>
    </row>
    <row r="360" spans="4:4" x14ac:dyDescent="0.2">
      <c r="D360" s="4"/>
    </row>
    <row r="361" spans="4:4" x14ac:dyDescent="0.2">
      <c r="D361" s="4"/>
    </row>
    <row r="362" spans="4:4" x14ac:dyDescent="0.2">
      <c r="D362" s="4"/>
    </row>
    <row r="363" spans="4:4" x14ac:dyDescent="0.2">
      <c r="D363" s="4"/>
    </row>
    <row r="364" spans="4:4" x14ac:dyDescent="0.2">
      <c r="D364" s="4"/>
    </row>
    <row r="365" spans="4:4" x14ac:dyDescent="0.2">
      <c r="D365" s="4"/>
    </row>
    <row r="366" spans="4:4" x14ac:dyDescent="0.2">
      <c r="D366" s="4"/>
    </row>
    <row r="367" spans="4:4" x14ac:dyDescent="0.2">
      <c r="D367" s="4"/>
    </row>
    <row r="368" spans="4:4" x14ac:dyDescent="0.2">
      <c r="D368" s="4"/>
    </row>
    <row r="369" spans="4:4" x14ac:dyDescent="0.2">
      <c r="D369" s="4"/>
    </row>
    <row r="370" spans="4:4" x14ac:dyDescent="0.2">
      <c r="D370" s="4"/>
    </row>
    <row r="371" spans="4:4" x14ac:dyDescent="0.2">
      <c r="D371" s="4"/>
    </row>
    <row r="372" spans="4:4" x14ac:dyDescent="0.2">
      <c r="D372" s="4"/>
    </row>
    <row r="373" spans="4:4" x14ac:dyDescent="0.2">
      <c r="D373" s="4"/>
    </row>
    <row r="374" spans="4:4" x14ac:dyDescent="0.2">
      <c r="D374" s="4"/>
    </row>
    <row r="375" spans="4:4" x14ac:dyDescent="0.2">
      <c r="D375" s="4"/>
    </row>
    <row r="376" spans="4:4" x14ac:dyDescent="0.2">
      <c r="D376" s="4"/>
    </row>
    <row r="377" spans="4:4" x14ac:dyDescent="0.2">
      <c r="D377" s="4"/>
    </row>
    <row r="378" spans="4:4" x14ac:dyDescent="0.2">
      <c r="D378" s="4"/>
    </row>
    <row r="379" spans="4:4" x14ac:dyDescent="0.2">
      <c r="D379" s="4"/>
    </row>
    <row r="380" spans="4:4" x14ac:dyDescent="0.2">
      <c r="D380" s="4"/>
    </row>
    <row r="381" spans="4:4" x14ac:dyDescent="0.2">
      <c r="D381" s="4"/>
    </row>
    <row r="382" spans="4:4" x14ac:dyDescent="0.2">
      <c r="D382" s="4"/>
    </row>
    <row r="383" spans="4:4" x14ac:dyDescent="0.2">
      <c r="D383" s="4"/>
    </row>
  </sheetData>
  <sheetProtection algorithmName="SHA-512" hashValue="QXsdoOU6m92ve6N/A8Sf7eanQI+KoHnb+60RKgl8QTlCSZdLE2JnX2M5h6cGlwu9OuDzaZkR2X49aMEm9zjGdw==" saltValue="r2R33i1qJGANGjjmwyJiCQ==" spinCount="100000" sheet="1" objects="1" scenarios="1" formatCells="0"/>
  <pageMargins left="0.78740157499999996" right="0.78740157499999996" top="0.85" bottom="0.51" header="0.44" footer="0.92"/>
  <pageSetup paperSize="9" scale="7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7"/>
  </sheetPr>
  <dimension ref="A1:CV382"/>
  <sheetViews>
    <sheetView zoomScale="75" zoomScaleNormal="75" workbookViewId="0"/>
  </sheetViews>
  <sheetFormatPr defaultRowHeight="12.75" x14ac:dyDescent="0.2"/>
  <cols>
    <col min="1" max="1" width="2.28515625" customWidth="1"/>
    <col min="2" max="2" width="18.7109375" customWidth="1"/>
    <col min="3" max="3" width="69.85546875" customWidth="1"/>
    <col min="4" max="4" width="8.7109375" customWidth="1"/>
    <col min="5" max="5" width="12.7109375" style="182" customWidth="1"/>
    <col min="6" max="6" width="9.140625" style="182"/>
    <col min="7" max="7" width="4" customWidth="1"/>
    <col min="8" max="8" width="45.7109375" customWidth="1"/>
    <col min="9" max="10" width="12.7109375" customWidth="1"/>
  </cols>
  <sheetData>
    <row r="1" spans="1:100" x14ac:dyDescent="0.2">
      <c r="A1" s="8"/>
      <c r="B1" s="8"/>
      <c r="C1" s="8"/>
      <c r="D1" s="8"/>
      <c r="E1" s="169"/>
      <c r="F1" s="169"/>
      <c r="G1" s="8"/>
      <c r="H1" s="8"/>
      <c r="I1" s="8"/>
      <c r="J1" s="8"/>
      <c r="K1" s="8"/>
    </row>
    <row r="2" spans="1:100" ht="14.25" x14ac:dyDescent="0.2">
      <c r="A2" s="8"/>
      <c r="B2" s="12"/>
      <c r="C2" s="29" t="s">
        <v>303</v>
      </c>
      <c r="D2" s="12"/>
      <c r="E2" s="170"/>
      <c r="F2" s="172"/>
      <c r="G2" s="13"/>
      <c r="H2" s="29" t="s">
        <v>134</v>
      </c>
      <c r="I2" s="13"/>
      <c r="J2" s="13"/>
      <c r="K2" s="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</row>
    <row r="3" spans="1:100" s="74" customFormat="1" ht="15" thickBot="1" x14ac:dyDescent="0.25">
      <c r="A3" s="11"/>
      <c r="B3" s="11"/>
      <c r="C3" s="63"/>
      <c r="D3" s="72"/>
      <c r="E3" s="171"/>
      <c r="F3" s="184"/>
      <c r="G3" s="9"/>
      <c r="H3" s="63"/>
      <c r="I3" s="9"/>
      <c r="J3" s="9"/>
      <c r="K3" s="9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</row>
    <row r="4" spans="1:100" ht="6.75" customHeight="1" thickTop="1" thickBot="1" x14ac:dyDescent="0.25">
      <c r="A4" s="8"/>
      <c r="B4" s="8"/>
      <c r="C4" s="7"/>
      <c r="D4" s="7"/>
      <c r="E4" s="172"/>
      <c r="F4" s="172"/>
      <c r="G4" s="68"/>
      <c r="H4" s="69"/>
      <c r="I4" s="70"/>
      <c r="J4" s="71"/>
      <c r="K4" s="7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</row>
    <row r="5" spans="1:100" ht="42" customHeight="1" thickTop="1" x14ac:dyDescent="0.2">
      <c r="A5" s="8"/>
      <c r="B5" s="15" t="s">
        <v>206</v>
      </c>
      <c r="C5" s="16" t="s">
        <v>26</v>
      </c>
      <c r="D5" s="16" t="s">
        <v>27</v>
      </c>
      <c r="E5" s="173" t="s">
        <v>28</v>
      </c>
      <c r="F5" s="172"/>
      <c r="G5" s="54" t="s">
        <v>50</v>
      </c>
      <c r="H5" s="67" t="s">
        <v>46</v>
      </c>
      <c r="I5" s="75" t="s">
        <v>47</v>
      </c>
      <c r="J5" s="56" t="s">
        <v>53</v>
      </c>
      <c r="K5" s="7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</row>
    <row r="6" spans="1:100" ht="14.25" x14ac:dyDescent="0.2">
      <c r="A6" s="8"/>
      <c r="B6" s="130"/>
      <c r="C6" s="128" t="s">
        <v>49</v>
      </c>
      <c r="D6" s="18" t="s">
        <v>16</v>
      </c>
      <c r="E6" s="174"/>
      <c r="F6" s="172"/>
      <c r="G6" s="24">
        <v>1</v>
      </c>
      <c r="H6" s="21" t="s">
        <v>19</v>
      </c>
      <c r="I6" s="22" t="e">
        <f>((E38+E37)/E6)*100</f>
        <v>#DIV/0!</v>
      </c>
      <c r="J6" s="25">
        <f>IF(E6&lt;=0,0, IF((I6)&lt;=0,0,IF(I6&lt;1.5,1,IF(I6&gt;3,3,2))))</f>
        <v>0</v>
      </c>
      <c r="K6" s="10"/>
      <c r="L6" s="2"/>
      <c r="M6" s="2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</row>
    <row r="7" spans="1:100" ht="14.25" x14ac:dyDescent="0.2">
      <c r="A7" s="8"/>
      <c r="B7" s="130" t="s">
        <v>180</v>
      </c>
      <c r="C7" s="128" t="s">
        <v>149</v>
      </c>
      <c r="D7" s="18" t="s">
        <v>150</v>
      </c>
      <c r="E7" s="174"/>
      <c r="F7" s="172"/>
      <c r="G7" s="24">
        <v>2</v>
      </c>
      <c r="H7" s="21" t="s">
        <v>48</v>
      </c>
      <c r="I7" s="22" t="e">
        <f>((E15+E16+E17)/E6)*100</f>
        <v>#DIV/0!</v>
      </c>
      <c r="J7" s="25">
        <f>IF(E6&lt;=0,0, IF((I7)&lt;=0,0,IF(I7&lt;2,1,IF(I7&gt;8,3,2))))</f>
        <v>0</v>
      </c>
      <c r="K7" s="10"/>
      <c r="L7" s="2"/>
      <c r="M7" s="2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</row>
    <row r="8" spans="1:100" ht="14.25" x14ac:dyDescent="0.2">
      <c r="A8" s="8"/>
      <c r="B8" s="130" t="s">
        <v>181</v>
      </c>
      <c r="C8" s="128" t="s">
        <v>7</v>
      </c>
      <c r="D8" s="18" t="s">
        <v>17</v>
      </c>
      <c r="E8" s="174"/>
      <c r="F8" s="172"/>
      <c r="G8" s="24">
        <v>3</v>
      </c>
      <c r="H8" s="21" t="s">
        <v>24</v>
      </c>
      <c r="I8" s="22" t="e">
        <f>(E34/(E31+E33))*100</f>
        <v>#DIV/0!</v>
      </c>
      <c r="J8" s="25">
        <f>IF((E31+E33)&lt;=0,1,IF(I8&lt;15,1,IF(I8&gt;30,3,2)))</f>
        <v>1</v>
      </c>
      <c r="K8" s="10"/>
      <c r="L8" s="2"/>
      <c r="M8" s="2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</row>
    <row r="9" spans="1:100" ht="14.25" x14ac:dyDescent="0.2">
      <c r="A9" s="8"/>
      <c r="B9" s="130" t="s">
        <v>182</v>
      </c>
      <c r="C9" s="128" t="s">
        <v>11</v>
      </c>
      <c r="D9" s="18" t="s">
        <v>18</v>
      </c>
      <c r="E9" s="174"/>
      <c r="F9" s="172"/>
      <c r="G9" s="24">
        <v>4</v>
      </c>
      <c r="H9" s="21" t="s">
        <v>23</v>
      </c>
      <c r="I9" s="22" t="e">
        <f>((E40+E35+E36)/(E30+E32))*100</f>
        <v>#DIV/0!</v>
      </c>
      <c r="J9" s="25">
        <f>IF(E40+E36+E35&lt;=0,0, IF(E30+E32&lt;=0,0, IF(I9&lt;6,1, IF(I9&gt;15,3,2))))</f>
        <v>0</v>
      </c>
      <c r="K9" s="10"/>
      <c r="L9" s="2"/>
      <c r="M9" s="2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</row>
    <row r="10" spans="1:100" ht="14.25" x14ac:dyDescent="0.2">
      <c r="A10" s="8"/>
      <c r="B10" s="130" t="s">
        <v>183</v>
      </c>
      <c r="C10" s="128" t="s">
        <v>12</v>
      </c>
      <c r="D10" s="18" t="s">
        <v>102</v>
      </c>
      <c r="E10" s="174"/>
      <c r="F10" s="172"/>
      <c r="G10" s="24">
        <v>5</v>
      </c>
      <c r="H10" s="21" t="s">
        <v>25</v>
      </c>
      <c r="I10" s="22" t="e">
        <f>((E18-E20-E22-E19)/E14)*100</f>
        <v>#DIV/0!</v>
      </c>
      <c r="J10" s="25">
        <f>IF(E14&lt;=0,0, IF((I10)&gt;=100,0,IF(I10&lt;55,3,IF(I10&gt;70,1,2))))</f>
        <v>0</v>
      </c>
      <c r="K10" s="10"/>
      <c r="L10" s="2"/>
      <c r="M10" s="2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</row>
    <row r="11" spans="1:100" ht="14.25" x14ac:dyDescent="0.2">
      <c r="A11" s="8"/>
      <c r="B11" s="130" t="s">
        <v>184</v>
      </c>
      <c r="C11" s="128" t="s">
        <v>15</v>
      </c>
      <c r="D11" s="18" t="s">
        <v>103</v>
      </c>
      <c r="E11" s="174"/>
      <c r="F11" s="172"/>
      <c r="G11" s="24">
        <v>6</v>
      </c>
      <c r="H11" s="21" t="s">
        <v>20</v>
      </c>
      <c r="I11" s="22" t="e">
        <f>(E38+E37)/E39</f>
        <v>#DIV/0!</v>
      </c>
      <c r="J11" s="25">
        <f>IF(AND(E39=0,(E38+E37)&lt;=0),0, IF(E39=0,3, IF(I11&lt;=0,0, IF(I11&lt;1.1,1,IF(I11&gt;2.1,3,2)))))</f>
        <v>0</v>
      </c>
      <c r="K11" s="10"/>
      <c r="L11" s="2"/>
      <c r="M11" s="2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</row>
    <row r="12" spans="1:100" ht="14.25" x14ac:dyDescent="0.2">
      <c r="A12" s="8"/>
      <c r="B12" s="130" t="s">
        <v>185</v>
      </c>
      <c r="C12" s="128" t="s">
        <v>13</v>
      </c>
      <c r="D12" s="18" t="s">
        <v>104</v>
      </c>
      <c r="E12" s="174"/>
      <c r="F12" s="172"/>
      <c r="G12" s="24">
        <v>7</v>
      </c>
      <c r="H12" s="21" t="s">
        <v>22</v>
      </c>
      <c r="I12" s="22" t="e">
        <f>(E18-E20-E22-E19-E12)/(E40+E35+E36)</f>
        <v>#DIV/0!</v>
      </c>
      <c r="J12" s="25">
        <f>IF((E40+E35+E36)&lt;=0,0,IF(I12&lt;5,3,IF(I12&gt;7,1,2)))</f>
        <v>0</v>
      </c>
      <c r="K12" s="10"/>
      <c r="L12" s="2"/>
      <c r="M12" s="2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</row>
    <row r="13" spans="1:100" ht="14.25" x14ac:dyDescent="0.2">
      <c r="A13" s="8"/>
      <c r="B13" s="130" t="s">
        <v>186</v>
      </c>
      <c r="C13" s="128" t="s">
        <v>8</v>
      </c>
      <c r="D13" s="18" t="s">
        <v>105</v>
      </c>
      <c r="E13" s="174"/>
      <c r="F13" s="172"/>
      <c r="G13" s="24">
        <v>8</v>
      </c>
      <c r="H13" s="21" t="s">
        <v>21</v>
      </c>
      <c r="I13" s="22" t="e">
        <f>(E8+E13-E21-E23-E24-E25-E20)/E9</f>
        <v>#DIV/0!</v>
      </c>
      <c r="J13" s="25">
        <f>IF((E9)&lt;=0,1,IF(I13&lt;0.5,1,IF(I13&gt;0.7,3,2)))</f>
        <v>1</v>
      </c>
      <c r="K13" s="10"/>
      <c r="L13" s="2"/>
      <c r="M13" s="2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</row>
    <row r="14" spans="1:100" ht="14.25" x14ac:dyDescent="0.2">
      <c r="A14" s="8"/>
      <c r="B14" s="130"/>
      <c r="C14" s="128" t="s">
        <v>3</v>
      </c>
      <c r="D14" s="18" t="s">
        <v>106</v>
      </c>
      <c r="E14" s="174"/>
      <c r="F14" s="172"/>
      <c r="G14" s="24">
        <v>9</v>
      </c>
      <c r="H14" s="21" t="s">
        <v>152</v>
      </c>
      <c r="I14" s="22" t="e">
        <f>(E10-E11+E12)/(E21-E22+E23+E24)</f>
        <v>#DIV/0!</v>
      </c>
      <c r="J14" s="25">
        <f>IF(AND((E10-E11+E12)=0,(E21-E22+E23+E24)=0),1,IF((E21-E22+E23+E24)&lt;=0,3,IF(I14&lt;1,1,IF(I14&gt;1.5,3,2))))</f>
        <v>1</v>
      </c>
      <c r="K14" s="10"/>
      <c r="L14" s="2"/>
      <c r="M14" s="2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</row>
    <row r="15" spans="1:100" ht="14.25" x14ac:dyDescent="0.2">
      <c r="A15" s="8"/>
      <c r="B15" s="130" t="s">
        <v>187</v>
      </c>
      <c r="C15" s="128" t="s">
        <v>0</v>
      </c>
      <c r="D15" s="18" t="s">
        <v>126</v>
      </c>
      <c r="E15" s="174"/>
      <c r="F15" s="172"/>
      <c r="G15" s="24">
        <v>10</v>
      </c>
      <c r="H15" s="21" t="s">
        <v>153</v>
      </c>
      <c r="I15" s="22" t="e">
        <f>((E7-'2011-ÚČ'!E6+E35)/'2011-ÚČ'!E6)*100</f>
        <v>#DIV/0!</v>
      </c>
      <c r="J15" s="25">
        <f>IF(AND(E7=0,E35=0,'2011-ÚČ'!E6=0),0, IF('2011-ÚČ'!E6=0,3, IF(I15&lt;=0,0, IF(I15&lt;2.51,1, IF(I15&gt;5,3,2)))))</f>
        <v>0</v>
      </c>
      <c r="K15" s="10"/>
      <c r="L15" s="2"/>
      <c r="M15" s="2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</row>
    <row r="16" spans="1:100" ht="15.75" thickBot="1" x14ac:dyDescent="0.25">
      <c r="A16" s="8"/>
      <c r="B16" s="130" t="s">
        <v>188</v>
      </c>
      <c r="C16" s="128" t="s">
        <v>1</v>
      </c>
      <c r="D16" s="18" t="s">
        <v>127</v>
      </c>
      <c r="E16" s="174"/>
      <c r="F16" s="172"/>
      <c r="G16" s="26" t="s">
        <v>54</v>
      </c>
      <c r="H16" s="27" t="s">
        <v>136</v>
      </c>
      <c r="I16" s="27"/>
      <c r="J16" s="28">
        <f>SUM(J6:J15)</f>
        <v>3</v>
      </c>
      <c r="K16" s="7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</row>
    <row r="17" spans="1:100" ht="15" thickTop="1" x14ac:dyDescent="0.2">
      <c r="A17" s="8"/>
      <c r="B17" s="130" t="s">
        <v>207</v>
      </c>
      <c r="C17" s="128" t="s">
        <v>2</v>
      </c>
      <c r="D17" s="18" t="s">
        <v>122</v>
      </c>
      <c r="E17" s="174"/>
      <c r="F17" s="172"/>
      <c r="G17" s="7"/>
      <c r="H17" s="7"/>
      <c r="I17" s="7"/>
      <c r="J17" s="7"/>
      <c r="K17" s="7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</row>
    <row r="18" spans="1:100" ht="14.25" x14ac:dyDescent="0.2">
      <c r="A18" s="8"/>
      <c r="B18" s="130" t="s">
        <v>190</v>
      </c>
      <c r="C18" s="128" t="s">
        <v>4</v>
      </c>
      <c r="D18" s="18" t="s">
        <v>128</v>
      </c>
      <c r="E18" s="174"/>
      <c r="F18" s="172"/>
      <c r="G18" s="7"/>
      <c r="H18" s="7"/>
      <c r="I18" s="7"/>
      <c r="J18" s="7"/>
      <c r="K18" s="7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</row>
    <row r="19" spans="1:100" ht="14.25" x14ac:dyDescent="0.2">
      <c r="A19" s="8"/>
      <c r="B19" s="130" t="s">
        <v>191</v>
      </c>
      <c r="C19" s="128" t="s">
        <v>5</v>
      </c>
      <c r="D19" s="18" t="s">
        <v>129</v>
      </c>
      <c r="E19" s="174"/>
      <c r="F19" s="172"/>
      <c r="G19" s="7"/>
      <c r="H19" s="7"/>
      <c r="I19" s="7"/>
      <c r="J19" s="7"/>
      <c r="K19" s="7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</row>
    <row r="20" spans="1:100" ht="14.25" x14ac:dyDescent="0.2">
      <c r="A20" s="8"/>
      <c r="B20" s="130" t="s">
        <v>208</v>
      </c>
      <c r="C20" s="128" t="s">
        <v>14</v>
      </c>
      <c r="D20" s="18" t="s">
        <v>81</v>
      </c>
      <c r="E20" s="174"/>
      <c r="F20" s="172"/>
      <c r="G20" s="7"/>
      <c r="H20" s="7"/>
      <c r="I20" s="7"/>
      <c r="J20" s="7"/>
      <c r="K20" s="7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</row>
    <row r="21" spans="1:100" ht="14.25" x14ac:dyDescent="0.2">
      <c r="A21" s="8"/>
      <c r="B21" s="130" t="s">
        <v>192</v>
      </c>
      <c r="C21" s="128" t="s">
        <v>9</v>
      </c>
      <c r="D21" s="18" t="s">
        <v>130</v>
      </c>
      <c r="E21" s="174"/>
      <c r="F21" s="172"/>
      <c r="G21" s="7"/>
      <c r="H21" s="7"/>
      <c r="I21" s="7"/>
      <c r="J21" s="7"/>
      <c r="K21" s="7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</row>
    <row r="22" spans="1:100" ht="14.25" x14ac:dyDescent="0.2">
      <c r="A22" s="8"/>
      <c r="B22" s="130" t="s">
        <v>193</v>
      </c>
      <c r="C22" s="128" t="s">
        <v>14</v>
      </c>
      <c r="D22" s="18" t="s">
        <v>131</v>
      </c>
      <c r="E22" s="174"/>
      <c r="F22" s="172"/>
      <c r="G22" s="7"/>
      <c r="H22" s="7"/>
      <c r="I22" s="7"/>
      <c r="J22" s="7"/>
      <c r="K22" s="7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</row>
    <row r="23" spans="1:100" ht="14.25" x14ac:dyDescent="0.2">
      <c r="A23" s="8"/>
      <c r="B23" s="130" t="s">
        <v>209</v>
      </c>
      <c r="C23" s="128" t="s">
        <v>124</v>
      </c>
      <c r="D23" s="18" t="s">
        <v>123</v>
      </c>
      <c r="E23" s="174"/>
      <c r="F23" s="172"/>
      <c r="G23" s="7"/>
      <c r="H23" s="7"/>
      <c r="I23" s="7"/>
      <c r="J23" s="7"/>
      <c r="K23" s="7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</row>
    <row r="24" spans="1:100" ht="14.25" x14ac:dyDescent="0.2">
      <c r="A24" s="8"/>
      <c r="B24" s="130" t="s">
        <v>194</v>
      </c>
      <c r="C24" s="128" t="s">
        <v>10</v>
      </c>
      <c r="D24" s="18" t="s">
        <v>132</v>
      </c>
      <c r="E24" s="174"/>
      <c r="F24" s="172"/>
      <c r="G24" s="7"/>
      <c r="H24" s="7"/>
      <c r="I24" s="7"/>
      <c r="J24" s="7"/>
      <c r="K24" s="7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</row>
    <row r="25" spans="1:100" ht="15" thickBot="1" x14ac:dyDescent="0.25">
      <c r="A25" s="8"/>
      <c r="B25" s="131" t="s">
        <v>195</v>
      </c>
      <c r="C25" s="129" t="s">
        <v>8</v>
      </c>
      <c r="D25" s="20" t="s">
        <v>133</v>
      </c>
      <c r="E25" s="176"/>
      <c r="F25" s="172"/>
      <c r="G25" s="7"/>
      <c r="H25" s="7"/>
      <c r="I25" s="7"/>
      <c r="J25" s="7"/>
      <c r="K25" s="7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</row>
    <row r="26" spans="1:100" ht="15" thickTop="1" x14ac:dyDescent="0.2">
      <c r="A26" s="8"/>
      <c r="B26" s="8"/>
      <c r="C26" s="7"/>
      <c r="D26" s="7"/>
      <c r="E26" s="172"/>
      <c r="F26" s="172"/>
      <c r="G26" s="7"/>
      <c r="H26" s="7"/>
      <c r="I26" s="7"/>
      <c r="J26" s="7"/>
      <c r="K26" s="7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</row>
    <row r="27" spans="1:100" ht="14.25" x14ac:dyDescent="0.2">
      <c r="A27" s="8"/>
      <c r="B27" s="13"/>
      <c r="C27" s="29" t="s">
        <v>304</v>
      </c>
      <c r="D27" s="13"/>
      <c r="E27" s="177"/>
      <c r="F27" s="172"/>
      <c r="G27" s="7"/>
      <c r="H27" s="7"/>
      <c r="I27" s="7"/>
      <c r="J27" s="7"/>
      <c r="K27" s="7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</row>
    <row r="28" spans="1:100" ht="15" thickBot="1" x14ac:dyDescent="0.25">
      <c r="A28" s="8"/>
      <c r="B28" s="8"/>
      <c r="C28" s="7"/>
      <c r="D28" s="7"/>
      <c r="E28" s="172"/>
      <c r="F28" s="172"/>
      <c r="G28" s="7"/>
      <c r="H28" s="7"/>
      <c r="I28" s="7"/>
      <c r="J28" s="7"/>
      <c r="K28" s="7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</row>
    <row r="29" spans="1:100" ht="43.5" thickTop="1" x14ac:dyDescent="0.2">
      <c r="A29" s="8"/>
      <c r="B29" s="15" t="s">
        <v>206</v>
      </c>
      <c r="C29" s="16" t="s">
        <v>26</v>
      </c>
      <c r="D29" s="16" t="s">
        <v>27</v>
      </c>
      <c r="E29" s="178" t="s">
        <v>28</v>
      </c>
      <c r="F29" s="172"/>
      <c r="G29" s="7"/>
      <c r="H29" s="7"/>
      <c r="I29" s="7"/>
      <c r="J29" s="7"/>
      <c r="K29" s="7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</row>
    <row r="30" spans="1:100" ht="14.25" x14ac:dyDescent="0.2">
      <c r="A30" s="8"/>
      <c r="B30" s="133" t="s">
        <v>196</v>
      </c>
      <c r="C30" s="128" t="s">
        <v>30</v>
      </c>
      <c r="D30" s="18" t="s">
        <v>29</v>
      </c>
      <c r="E30" s="179"/>
      <c r="F30" s="172"/>
      <c r="G30" s="7"/>
      <c r="H30" s="7"/>
      <c r="I30" s="7"/>
      <c r="J30" s="7"/>
      <c r="K30" s="7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</row>
    <row r="31" spans="1:100" ht="14.25" x14ac:dyDescent="0.2">
      <c r="A31" s="8"/>
      <c r="B31" s="133" t="s">
        <v>197</v>
      </c>
      <c r="C31" s="128" t="s">
        <v>31</v>
      </c>
      <c r="D31" s="18" t="s">
        <v>34</v>
      </c>
      <c r="E31" s="179"/>
      <c r="F31" s="172"/>
      <c r="G31" s="7"/>
      <c r="H31" s="7"/>
      <c r="I31" s="7"/>
      <c r="J31" s="7"/>
      <c r="K31" s="7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</row>
    <row r="32" spans="1:100" ht="14.25" x14ac:dyDescent="0.2">
      <c r="A32" s="8"/>
      <c r="B32" s="133" t="s">
        <v>198</v>
      </c>
      <c r="C32" s="128" t="s">
        <v>32</v>
      </c>
      <c r="D32" s="18" t="s">
        <v>33</v>
      </c>
      <c r="E32" s="179"/>
      <c r="F32" s="172"/>
      <c r="G32" s="7"/>
      <c r="H32" s="7"/>
      <c r="I32" s="7"/>
      <c r="J32" s="7"/>
      <c r="K32" s="7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</row>
    <row r="33" spans="1:100" ht="14.25" x14ac:dyDescent="0.2">
      <c r="A33" s="8"/>
      <c r="B33" s="133" t="s">
        <v>190</v>
      </c>
      <c r="C33" s="128" t="s">
        <v>35</v>
      </c>
      <c r="D33" s="18" t="s">
        <v>36</v>
      </c>
      <c r="E33" s="179"/>
      <c r="F33" s="172"/>
      <c r="G33" s="7"/>
      <c r="H33" s="7"/>
      <c r="I33" s="7"/>
      <c r="J33" s="7"/>
      <c r="K33" s="7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</row>
    <row r="34" spans="1:100" ht="14.25" x14ac:dyDescent="0.2">
      <c r="A34" s="8"/>
      <c r="B34" s="133" t="s">
        <v>199</v>
      </c>
      <c r="C34" s="128" t="s">
        <v>37</v>
      </c>
      <c r="D34" s="18" t="s">
        <v>38</v>
      </c>
      <c r="E34" s="179"/>
      <c r="F34" s="172"/>
      <c r="G34" s="7"/>
      <c r="H34" s="7"/>
      <c r="I34" s="7"/>
      <c r="J34" s="7"/>
      <c r="K34" s="7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</row>
    <row r="35" spans="1:100" ht="14.25" x14ac:dyDescent="0.2">
      <c r="A35" s="8"/>
      <c r="B35" s="133" t="s">
        <v>200</v>
      </c>
      <c r="C35" s="128" t="s">
        <v>6</v>
      </c>
      <c r="D35" s="18" t="s">
        <v>39</v>
      </c>
      <c r="E35" s="179"/>
      <c r="F35" s="172"/>
      <c r="G35" s="7"/>
      <c r="H35" s="7"/>
      <c r="I35" s="7"/>
      <c r="J35" s="7"/>
      <c r="K35" s="7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</row>
    <row r="36" spans="1:100" ht="14.25" x14ac:dyDescent="0.2">
      <c r="A36" s="8"/>
      <c r="B36" s="133" t="s">
        <v>201</v>
      </c>
      <c r="C36" s="128" t="s">
        <v>144</v>
      </c>
      <c r="D36" s="18" t="s">
        <v>143</v>
      </c>
      <c r="E36" s="179"/>
      <c r="F36" s="172"/>
      <c r="G36" s="7"/>
      <c r="H36" s="7"/>
      <c r="I36" s="7"/>
      <c r="J36" s="7"/>
      <c r="K36" s="7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</row>
    <row r="37" spans="1:100" ht="27.6" customHeight="1" x14ac:dyDescent="0.2">
      <c r="A37" s="8"/>
      <c r="B37" s="133" t="s">
        <v>202</v>
      </c>
      <c r="C37" s="132" t="s">
        <v>40</v>
      </c>
      <c r="D37" s="23" t="s">
        <v>41</v>
      </c>
      <c r="E37" s="179"/>
      <c r="F37" s="172"/>
      <c r="G37" s="7"/>
      <c r="H37" s="7"/>
      <c r="I37" s="7"/>
      <c r="J37" s="7"/>
      <c r="K37" s="7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</row>
    <row r="38" spans="1:100" ht="14.25" x14ac:dyDescent="0.2">
      <c r="A38" s="8"/>
      <c r="B38" s="133" t="s">
        <v>205</v>
      </c>
      <c r="C38" s="128" t="s">
        <v>42</v>
      </c>
      <c r="D38" s="18" t="s">
        <v>43</v>
      </c>
      <c r="E38" s="179"/>
      <c r="F38" s="172"/>
      <c r="G38" s="7"/>
      <c r="H38" s="7"/>
      <c r="I38" s="7"/>
      <c r="J38" s="7"/>
      <c r="K38" s="7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</row>
    <row r="39" spans="1:100" ht="14.25" x14ac:dyDescent="0.2">
      <c r="A39" s="8"/>
      <c r="B39" s="133" t="s">
        <v>203</v>
      </c>
      <c r="C39" s="128" t="s">
        <v>44</v>
      </c>
      <c r="D39" s="18" t="s">
        <v>45</v>
      </c>
      <c r="E39" s="179"/>
      <c r="F39" s="172"/>
      <c r="G39" s="7"/>
      <c r="H39" s="7"/>
      <c r="I39" s="7"/>
      <c r="J39" s="7"/>
      <c r="K39" s="7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</row>
    <row r="40" spans="1:100" ht="15" thickBot="1" x14ac:dyDescent="0.25">
      <c r="A40" s="8"/>
      <c r="B40" s="134" t="s">
        <v>204</v>
      </c>
      <c r="C40" s="129" t="s">
        <v>141</v>
      </c>
      <c r="D40" s="20" t="s">
        <v>142</v>
      </c>
      <c r="E40" s="180"/>
      <c r="F40" s="172"/>
      <c r="G40" s="7"/>
      <c r="H40" s="7"/>
      <c r="I40" s="7"/>
      <c r="J40" s="7"/>
      <c r="K40" s="7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</row>
    <row r="41" spans="1:100" ht="15" thickTop="1" x14ac:dyDescent="0.2">
      <c r="A41" s="8"/>
      <c r="B41" s="8"/>
      <c r="C41" s="7"/>
      <c r="D41" s="14"/>
      <c r="E41" s="172"/>
      <c r="F41" s="172"/>
      <c r="G41" s="7"/>
      <c r="H41" s="7"/>
      <c r="I41" s="7"/>
      <c r="J41" s="7"/>
      <c r="K41" s="7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</row>
    <row r="42" spans="1:100" ht="14.25" x14ac:dyDescent="0.2">
      <c r="C42" s="1"/>
      <c r="D42" s="3"/>
      <c r="E42" s="183"/>
      <c r="F42" s="183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</row>
    <row r="43" spans="1:100" ht="14.25" x14ac:dyDescent="0.2">
      <c r="C43" s="1"/>
      <c r="D43" s="3"/>
      <c r="E43" s="183"/>
      <c r="F43" s="183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</row>
    <row r="44" spans="1:100" ht="14.25" x14ac:dyDescent="0.2">
      <c r="C44" s="1"/>
      <c r="D44" s="3"/>
      <c r="E44" s="183"/>
      <c r="F44" s="183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</row>
    <row r="45" spans="1:100" ht="14.25" x14ac:dyDescent="0.2">
      <c r="C45" s="1"/>
      <c r="D45" s="3"/>
      <c r="E45" s="183"/>
      <c r="F45" s="183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</row>
    <row r="46" spans="1:100" ht="14.25" x14ac:dyDescent="0.2">
      <c r="C46" s="1"/>
      <c r="D46" s="3"/>
      <c r="E46" s="183"/>
      <c r="F46" s="183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</row>
    <row r="47" spans="1:100" ht="14.25" x14ac:dyDescent="0.2">
      <c r="C47" s="1"/>
      <c r="D47" s="3"/>
      <c r="E47" s="183"/>
      <c r="F47" s="183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</row>
    <row r="48" spans="1:100" ht="14.25" x14ac:dyDescent="0.2">
      <c r="C48" s="1"/>
      <c r="D48" s="3"/>
      <c r="E48" s="183"/>
      <c r="F48" s="183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</row>
    <row r="49" spans="3:100" ht="14.25" x14ac:dyDescent="0.2">
      <c r="C49" s="1"/>
      <c r="D49" s="3"/>
      <c r="E49" s="183"/>
      <c r="F49" s="183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</row>
    <row r="50" spans="3:100" ht="14.25" x14ac:dyDescent="0.2">
      <c r="C50" s="1"/>
      <c r="D50" s="3"/>
      <c r="E50" s="183"/>
      <c r="F50" s="183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</row>
    <row r="51" spans="3:100" ht="14.25" x14ac:dyDescent="0.2">
      <c r="C51" s="1"/>
      <c r="D51" s="3"/>
      <c r="E51" s="183"/>
      <c r="F51" s="183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</row>
    <row r="52" spans="3:100" ht="14.25" x14ac:dyDescent="0.2">
      <c r="C52" s="1"/>
      <c r="D52" s="3"/>
      <c r="E52" s="183"/>
      <c r="F52" s="183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</row>
    <row r="53" spans="3:100" ht="14.25" x14ac:dyDescent="0.2">
      <c r="C53" s="1"/>
      <c r="D53" s="3"/>
      <c r="E53" s="183"/>
      <c r="F53" s="183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</row>
    <row r="54" spans="3:100" ht="14.25" x14ac:dyDescent="0.2">
      <c r="C54" s="1"/>
      <c r="D54" s="3"/>
      <c r="E54" s="183"/>
      <c r="F54" s="183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</row>
    <row r="55" spans="3:100" ht="14.25" x14ac:dyDescent="0.2">
      <c r="C55" s="1"/>
      <c r="D55" s="3"/>
      <c r="E55" s="183"/>
      <c r="F55" s="183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</row>
    <row r="56" spans="3:100" ht="14.25" x14ac:dyDescent="0.2">
      <c r="C56" s="1"/>
      <c r="D56" s="3"/>
      <c r="E56" s="183"/>
      <c r="F56" s="183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</row>
    <row r="57" spans="3:100" ht="14.25" x14ac:dyDescent="0.2">
      <c r="C57" s="1"/>
      <c r="D57" s="3"/>
      <c r="E57" s="183"/>
      <c r="F57" s="183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</row>
    <row r="58" spans="3:100" ht="14.25" x14ac:dyDescent="0.2">
      <c r="C58" s="1"/>
      <c r="D58" s="3"/>
      <c r="E58" s="183"/>
      <c r="F58" s="183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</row>
    <row r="59" spans="3:100" ht="14.25" x14ac:dyDescent="0.2">
      <c r="C59" s="1"/>
      <c r="D59" s="3"/>
      <c r="E59" s="183"/>
      <c r="F59" s="183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</row>
    <row r="60" spans="3:100" ht="14.25" x14ac:dyDescent="0.2">
      <c r="C60" s="1"/>
      <c r="D60" s="3"/>
      <c r="E60" s="183"/>
      <c r="F60" s="183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</row>
    <row r="61" spans="3:100" ht="14.25" x14ac:dyDescent="0.2">
      <c r="C61" s="1"/>
      <c r="D61" s="3"/>
      <c r="E61" s="183"/>
      <c r="F61" s="183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</row>
    <row r="62" spans="3:100" ht="14.25" x14ac:dyDescent="0.2">
      <c r="C62" s="1"/>
      <c r="D62" s="3"/>
      <c r="E62" s="183"/>
      <c r="F62" s="183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</row>
    <row r="63" spans="3:100" ht="14.25" x14ac:dyDescent="0.2">
      <c r="C63" s="1"/>
      <c r="D63" s="3"/>
      <c r="E63" s="183"/>
      <c r="F63" s="183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</row>
    <row r="64" spans="3:100" ht="14.25" x14ac:dyDescent="0.2">
      <c r="C64" s="1"/>
      <c r="D64" s="3"/>
      <c r="E64" s="183"/>
      <c r="F64" s="183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</row>
    <row r="65" spans="3:100" ht="14.25" x14ac:dyDescent="0.2">
      <c r="C65" s="1"/>
      <c r="D65" s="3"/>
      <c r="E65" s="183"/>
      <c r="F65" s="183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</row>
    <row r="66" spans="3:100" ht="14.25" x14ac:dyDescent="0.2">
      <c r="C66" s="1"/>
      <c r="D66" s="3"/>
      <c r="E66" s="183"/>
      <c r="F66" s="183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</row>
    <row r="67" spans="3:100" ht="14.25" x14ac:dyDescent="0.2">
      <c r="C67" s="1"/>
      <c r="D67" s="3"/>
      <c r="E67" s="183"/>
      <c r="F67" s="183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</row>
    <row r="68" spans="3:100" ht="14.25" x14ac:dyDescent="0.2">
      <c r="C68" s="1"/>
      <c r="D68" s="3"/>
      <c r="E68" s="183"/>
      <c r="F68" s="183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</row>
    <row r="69" spans="3:100" ht="14.25" x14ac:dyDescent="0.2">
      <c r="C69" s="1"/>
      <c r="D69" s="3"/>
      <c r="E69" s="183"/>
      <c r="F69" s="183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</row>
    <row r="70" spans="3:100" ht="14.25" x14ac:dyDescent="0.2">
      <c r="C70" s="1"/>
      <c r="D70" s="3"/>
      <c r="E70" s="183"/>
      <c r="F70" s="183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</row>
    <row r="71" spans="3:100" ht="14.25" x14ac:dyDescent="0.2">
      <c r="C71" s="1"/>
      <c r="D71" s="3"/>
      <c r="E71" s="183"/>
      <c r="F71" s="183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</row>
    <row r="72" spans="3:100" ht="14.25" x14ac:dyDescent="0.2">
      <c r="C72" s="1"/>
      <c r="D72" s="3"/>
      <c r="E72" s="183"/>
      <c r="F72" s="183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</row>
    <row r="73" spans="3:100" ht="14.25" x14ac:dyDescent="0.2">
      <c r="C73" s="1"/>
      <c r="D73" s="3"/>
      <c r="E73" s="183"/>
      <c r="F73" s="183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</row>
    <row r="74" spans="3:100" ht="14.25" x14ac:dyDescent="0.2">
      <c r="C74" s="1"/>
      <c r="D74" s="3"/>
      <c r="E74" s="183"/>
      <c r="F74" s="183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</row>
    <row r="75" spans="3:100" ht="14.25" x14ac:dyDescent="0.2">
      <c r="C75" s="1"/>
      <c r="D75" s="3"/>
      <c r="E75" s="183"/>
      <c r="F75" s="183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</row>
    <row r="76" spans="3:100" ht="14.25" x14ac:dyDescent="0.2">
      <c r="C76" s="1"/>
      <c r="D76" s="3"/>
      <c r="E76" s="183"/>
      <c r="F76" s="183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</row>
    <row r="77" spans="3:100" ht="14.25" x14ac:dyDescent="0.2">
      <c r="C77" s="1"/>
      <c r="D77" s="3"/>
      <c r="E77" s="183"/>
      <c r="F77" s="183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</row>
    <row r="78" spans="3:100" ht="14.25" x14ac:dyDescent="0.2">
      <c r="C78" s="1"/>
      <c r="D78" s="3"/>
      <c r="E78" s="183"/>
      <c r="F78" s="183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</row>
    <row r="79" spans="3:100" ht="14.25" x14ac:dyDescent="0.2">
      <c r="C79" s="1"/>
      <c r="D79" s="3"/>
      <c r="E79" s="183"/>
      <c r="F79" s="183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</row>
    <row r="80" spans="3:100" ht="14.25" x14ac:dyDescent="0.2">
      <c r="C80" s="1"/>
      <c r="D80" s="3"/>
      <c r="E80" s="183"/>
      <c r="F80" s="183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</row>
    <row r="81" spans="3:100" ht="14.25" x14ac:dyDescent="0.2">
      <c r="C81" s="1"/>
      <c r="D81" s="3"/>
      <c r="E81" s="183"/>
      <c r="F81" s="183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</row>
    <row r="82" spans="3:100" ht="14.25" x14ac:dyDescent="0.2">
      <c r="C82" s="1"/>
      <c r="D82" s="3"/>
      <c r="E82" s="183"/>
      <c r="F82" s="183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</row>
    <row r="83" spans="3:100" ht="14.25" x14ac:dyDescent="0.2">
      <c r="C83" s="1"/>
      <c r="D83" s="3"/>
      <c r="E83" s="183"/>
      <c r="F83" s="183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</row>
    <row r="84" spans="3:100" ht="14.25" x14ac:dyDescent="0.2">
      <c r="C84" s="1"/>
      <c r="D84" s="3"/>
      <c r="E84" s="183"/>
      <c r="F84" s="183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</row>
    <row r="85" spans="3:100" ht="14.25" x14ac:dyDescent="0.2">
      <c r="C85" s="1"/>
      <c r="D85" s="3"/>
      <c r="E85" s="183"/>
      <c r="F85" s="183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</row>
    <row r="86" spans="3:100" ht="14.25" x14ac:dyDescent="0.2">
      <c r="C86" s="1"/>
      <c r="D86" s="3"/>
      <c r="E86" s="183"/>
      <c r="F86" s="183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</row>
    <row r="87" spans="3:100" ht="14.25" x14ac:dyDescent="0.2">
      <c r="C87" s="1"/>
      <c r="D87" s="3"/>
      <c r="E87" s="183"/>
      <c r="F87" s="183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</row>
    <row r="88" spans="3:100" ht="14.25" x14ac:dyDescent="0.2">
      <c r="C88" s="1"/>
      <c r="D88" s="3"/>
      <c r="E88" s="183"/>
      <c r="F88" s="183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</row>
    <row r="89" spans="3:100" ht="14.25" x14ac:dyDescent="0.2">
      <c r="C89" s="1"/>
      <c r="D89" s="3"/>
      <c r="E89" s="183"/>
      <c r="F89" s="183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</row>
    <row r="90" spans="3:100" ht="14.25" x14ac:dyDescent="0.2">
      <c r="C90" s="1"/>
      <c r="D90" s="3"/>
      <c r="E90" s="183"/>
      <c r="F90" s="183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</row>
    <row r="91" spans="3:100" ht="14.25" x14ac:dyDescent="0.2">
      <c r="C91" s="1"/>
      <c r="D91" s="3"/>
      <c r="E91" s="183"/>
      <c r="F91" s="183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</row>
    <row r="92" spans="3:100" ht="14.25" x14ac:dyDescent="0.2">
      <c r="C92" s="1"/>
      <c r="D92" s="3"/>
      <c r="E92" s="183"/>
      <c r="F92" s="183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</row>
    <row r="93" spans="3:100" ht="14.25" x14ac:dyDescent="0.2">
      <c r="C93" s="1"/>
      <c r="D93" s="3"/>
      <c r="E93" s="183"/>
      <c r="F93" s="183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</row>
    <row r="94" spans="3:100" ht="14.25" x14ac:dyDescent="0.2">
      <c r="C94" s="1"/>
      <c r="D94" s="3"/>
      <c r="E94" s="183"/>
      <c r="F94" s="183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</row>
    <row r="95" spans="3:100" ht="14.25" x14ac:dyDescent="0.2">
      <c r="C95" s="1"/>
      <c r="D95" s="3"/>
      <c r="E95" s="183"/>
      <c r="F95" s="183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</row>
    <row r="96" spans="3:100" ht="14.25" x14ac:dyDescent="0.2">
      <c r="C96" s="1"/>
      <c r="D96" s="3"/>
      <c r="E96" s="183"/>
      <c r="F96" s="183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</row>
    <row r="97" spans="3:100" ht="14.25" x14ac:dyDescent="0.2">
      <c r="C97" s="1"/>
      <c r="D97" s="3"/>
      <c r="E97" s="183"/>
      <c r="F97" s="183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</row>
    <row r="98" spans="3:100" ht="14.25" x14ac:dyDescent="0.2">
      <c r="C98" s="1"/>
      <c r="D98" s="3"/>
      <c r="E98" s="183"/>
      <c r="F98" s="183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</row>
    <row r="99" spans="3:100" ht="14.25" x14ac:dyDescent="0.2">
      <c r="C99" s="1"/>
      <c r="D99" s="3"/>
      <c r="E99" s="183"/>
      <c r="F99" s="183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</row>
    <row r="100" spans="3:100" ht="14.25" x14ac:dyDescent="0.2">
      <c r="C100" s="1"/>
      <c r="D100" s="3"/>
      <c r="E100" s="183"/>
      <c r="F100" s="183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</row>
    <row r="101" spans="3:100" ht="14.25" x14ac:dyDescent="0.2">
      <c r="C101" s="1"/>
      <c r="D101" s="3"/>
      <c r="E101" s="183"/>
      <c r="F101" s="183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</row>
    <row r="102" spans="3:100" ht="14.25" x14ac:dyDescent="0.2">
      <c r="C102" s="1"/>
      <c r="D102" s="3"/>
      <c r="E102" s="183"/>
      <c r="F102" s="183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</row>
    <row r="103" spans="3:100" ht="14.25" x14ac:dyDescent="0.2">
      <c r="C103" s="1"/>
      <c r="D103" s="3"/>
      <c r="E103" s="183"/>
      <c r="F103" s="183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</row>
    <row r="104" spans="3:100" ht="14.25" x14ac:dyDescent="0.2">
      <c r="C104" s="1"/>
      <c r="D104" s="3"/>
      <c r="E104" s="183"/>
      <c r="F104" s="183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</row>
    <row r="105" spans="3:100" ht="14.25" x14ac:dyDescent="0.2">
      <c r="C105" s="1"/>
      <c r="D105" s="3"/>
      <c r="E105" s="183"/>
      <c r="F105" s="183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</row>
    <row r="106" spans="3:100" ht="14.25" x14ac:dyDescent="0.2">
      <c r="C106" s="1"/>
      <c r="D106" s="3"/>
      <c r="E106" s="183"/>
      <c r="F106" s="183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</row>
    <row r="107" spans="3:100" ht="14.25" x14ac:dyDescent="0.2">
      <c r="C107" s="1"/>
      <c r="D107" s="3"/>
      <c r="E107" s="183"/>
      <c r="F107" s="183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</row>
    <row r="108" spans="3:100" ht="14.25" x14ac:dyDescent="0.2">
      <c r="C108" s="1"/>
      <c r="D108" s="3"/>
      <c r="E108" s="183"/>
      <c r="F108" s="183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</row>
    <row r="109" spans="3:100" ht="14.25" x14ac:dyDescent="0.2">
      <c r="C109" s="1"/>
      <c r="D109" s="3"/>
      <c r="E109" s="183"/>
      <c r="F109" s="183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</row>
    <row r="110" spans="3:100" ht="14.25" x14ac:dyDescent="0.2">
      <c r="C110" s="1"/>
      <c r="D110" s="3"/>
      <c r="E110" s="183"/>
      <c r="F110" s="183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</row>
    <row r="111" spans="3:100" ht="14.25" x14ac:dyDescent="0.2">
      <c r="C111" s="1"/>
      <c r="D111" s="3"/>
      <c r="E111" s="183"/>
      <c r="F111" s="183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</row>
    <row r="112" spans="3:100" ht="14.25" x14ac:dyDescent="0.2">
      <c r="C112" s="1"/>
      <c r="D112" s="3"/>
      <c r="E112" s="183"/>
      <c r="F112" s="183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</row>
    <row r="113" spans="3:100" ht="14.25" x14ac:dyDescent="0.2">
      <c r="C113" s="1"/>
      <c r="D113" s="3"/>
      <c r="E113" s="183"/>
      <c r="F113" s="183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</row>
    <row r="114" spans="3:100" ht="14.25" x14ac:dyDescent="0.2">
      <c r="C114" s="1"/>
      <c r="D114" s="3"/>
      <c r="E114" s="183"/>
      <c r="F114" s="183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</row>
    <row r="115" spans="3:100" ht="14.25" x14ac:dyDescent="0.2">
      <c r="C115" s="1"/>
      <c r="D115" s="3"/>
      <c r="E115" s="183"/>
      <c r="F115" s="183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</row>
    <row r="116" spans="3:100" ht="14.25" x14ac:dyDescent="0.2">
      <c r="C116" s="1"/>
      <c r="D116" s="3"/>
      <c r="E116" s="183"/>
      <c r="F116" s="183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</row>
    <row r="117" spans="3:100" ht="14.25" x14ac:dyDescent="0.2">
      <c r="C117" s="1"/>
      <c r="D117" s="3"/>
      <c r="E117" s="183"/>
      <c r="F117" s="183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</row>
    <row r="118" spans="3:100" ht="14.25" x14ac:dyDescent="0.2">
      <c r="C118" s="1"/>
      <c r="D118" s="3"/>
      <c r="E118" s="183"/>
      <c r="F118" s="183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</row>
    <row r="119" spans="3:100" ht="14.25" x14ac:dyDescent="0.2">
      <c r="C119" s="1"/>
      <c r="D119" s="3"/>
      <c r="E119" s="183"/>
      <c r="F119" s="183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</row>
    <row r="120" spans="3:100" ht="14.25" x14ac:dyDescent="0.2">
      <c r="C120" s="1"/>
      <c r="D120" s="3"/>
      <c r="E120" s="183"/>
      <c r="F120" s="183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</row>
    <row r="121" spans="3:100" ht="14.25" x14ac:dyDescent="0.2">
      <c r="C121" s="1"/>
      <c r="D121" s="3"/>
      <c r="E121" s="183"/>
      <c r="F121" s="183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</row>
    <row r="122" spans="3:100" ht="14.25" x14ac:dyDescent="0.2">
      <c r="C122" s="1"/>
      <c r="D122" s="3"/>
      <c r="E122" s="183"/>
      <c r="F122" s="183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</row>
    <row r="123" spans="3:100" ht="14.25" x14ac:dyDescent="0.2">
      <c r="C123" s="1"/>
      <c r="D123" s="3"/>
      <c r="E123" s="183"/>
      <c r="F123" s="183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</row>
    <row r="124" spans="3:100" ht="14.25" x14ac:dyDescent="0.2">
      <c r="C124" s="1"/>
      <c r="D124" s="3"/>
      <c r="E124" s="183"/>
      <c r="F124" s="183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</row>
    <row r="125" spans="3:100" ht="14.25" x14ac:dyDescent="0.2">
      <c r="C125" s="1"/>
      <c r="D125" s="3"/>
      <c r="E125" s="183"/>
      <c r="F125" s="183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</row>
    <row r="126" spans="3:100" ht="14.25" x14ac:dyDescent="0.2">
      <c r="C126" s="1"/>
      <c r="D126" s="3"/>
      <c r="E126" s="183"/>
      <c r="F126" s="183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</row>
    <row r="127" spans="3:100" ht="14.25" x14ac:dyDescent="0.2">
      <c r="C127" s="1"/>
      <c r="D127" s="3"/>
      <c r="E127" s="183"/>
      <c r="F127" s="183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</row>
    <row r="128" spans="3:100" ht="14.25" x14ac:dyDescent="0.2">
      <c r="C128" s="1"/>
      <c r="D128" s="3"/>
      <c r="E128" s="183"/>
      <c r="F128" s="183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</row>
    <row r="129" spans="3:100" ht="14.25" x14ac:dyDescent="0.2">
      <c r="C129" s="1"/>
      <c r="D129" s="3"/>
      <c r="E129" s="183"/>
      <c r="F129" s="183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</row>
    <row r="130" spans="3:100" ht="14.25" x14ac:dyDescent="0.2">
      <c r="C130" s="1"/>
      <c r="D130" s="3"/>
      <c r="E130" s="183"/>
      <c r="F130" s="183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</row>
    <row r="131" spans="3:100" ht="14.25" x14ac:dyDescent="0.2">
      <c r="C131" s="1"/>
      <c r="D131" s="3"/>
      <c r="E131" s="183"/>
      <c r="F131" s="183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</row>
    <row r="132" spans="3:100" ht="14.25" x14ac:dyDescent="0.2">
      <c r="C132" s="1"/>
      <c r="D132" s="3"/>
      <c r="E132" s="183"/>
      <c r="F132" s="183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</row>
    <row r="133" spans="3:100" ht="14.25" x14ac:dyDescent="0.2">
      <c r="C133" s="1"/>
      <c r="D133" s="3"/>
      <c r="E133" s="183"/>
      <c r="F133" s="183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</row>
    <row r="134" spans="3:100" ht="14.25" x14ac:dyDescent="0.2">
      <c r="C134" s="1"/>
      <c r="D134" s="3"/>
      <c r="E134" s="183"/>
      <c r="F134" s="183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</row>
    <row r="135" spans="3:100" ht="14.25" x14ac:dyDescent="0.2">
      <c r="C135" s="1"/>
      <c r="D135" s="3"/>
      <c r="E135" s="183"/>
      <c r="F135" s="183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</row>
    <row r="136" spans="3:100" ht="14.25" x14ac:dyDescent="0.2">
      <c r="C136" s="1"/>
      <c r="D136" s="3"/>
      <c r="E136" s="183"/>
      <c r="F136" s="183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</row>
    <row r="137" spans="3:100" ht="14.25" x14ac:dyDescent="0.2">
      <c r="C137" s="1"/>
      <c r="D137" s="3"/>
      <c r="E137" s="183"/>
      <c r="F137" s="183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</row>
    <row r="138" spans="3:100" ht="14.25" x14ac:dyDescent="0.2">
      <c r="C138" s="1"/>
      <c r="D138" s="3"/>
      <c r="E138" s="183"/>
      <c r="F138" s="183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</row>
    <row r="139" spans="3:100" ht="14.25" x14ac:dyDescent="0.2">
      <c r="C139" s="1"/>
      <c r="D139" s="3"/>
      <c r="E139" s="183"/>
      <c r="F139" s="183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</row>
    <row r="140" spans="3:100" ht="14.25" x14ac:dyDescent="0.2">
      <c r="C140" s="1"/>
      <c r="D140" s="3"/>
      <c r="E140" s="183"/>
      <c r="F140" s="183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</row>
    <row r="141" spans="3:100" ht="14.25" x14ac:dyDescent="0.2">
      <c r="C141" s="1"/>
      <c r="D141" s="3"/>
      <c r="E141" s="183"/>
      <c r="F141" s="183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</row>
    <row r="142" spans="3:100" ht="14.25" x14ac:dyDescent="0.2">
      <c r="C142" s="1"/>
      <c r="D142" s="3"/>
      <c r="E142" s="183"/>
      <c r="F142" s="183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</row>
    <row r="143" spans="3:100" ht="14.25" x14ac:dyDescent="0.2">
      <c r="C143" s="1"/>
      <c r="D143" s="3"/>
      <c r="E143" s="183"/>
      <c r="F143" s="183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</row>
    <row r="144" spans="3:100" ht="14.25" x14ac:dyDescent="0.2">
      <c r="C144" s="1"/>
      <c r="D144" s="3"/>
      <c r="E144" s="183"/>
      <c r="F144" s="183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</row>
    <row r="145" spans="3:100" ht="14.25" x14ac:dyDescent="0.2">
      <c r="C145" s="1"/>
      <c r="D145" s="3"/>
      <c r="E145" s="183"/>
      <c r="F145" s="183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</row>
    <row r="146" spans="3:100" ht="14.25" x14ac:dyDescent="0.2">
      <c r="C146" s="1"/>
      <c r="D146" s="3"/>
      <c r="E146" s="183"/>
      <c r="F146" s="183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</row>
    <row r="147" spans="3:100" ht="14.25" x14ac:dyDescent="0.2">
      <c r="C147" s="1"/>
      <c r="D147" s="3"/>
      <c r="E147" s="183"/>
      <c r="F147" s="183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</row>
    <row r="148" spans="3:100" ht="14.25" x14ac:dyDescent="0.2">
      <c r="C148" s="1"/>
      <c r="D148" s="3"/>
      <c r="E148" s="183"/>
      <c r="F148" s="183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</row>
    <row r="149" spans="3:100" ht="14.25" x14ac:dyDescent="0.2">
      <c r="C149" s="1"/>
      <c r="D149" s="3"/>
      <c r="E149" s="183"/>
      <c r="F149" s="183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</row>
    <row r="150" spans="3:100" ht="14.25" x14ac:dyDescent="0.2">
      <c r="C150" s="1"/>
      <c r="D150" s="3"/>
      <c r="E150" s="183"/>
      <c r="F150" s="183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</row>
    <row r="151" spans="3:100" ht="14.25" x14ac:dyDescent="0.2">
      <c r="C151" s="1"/>
      <c r="D151" s="3"/>
      <c r="E151" s="183"/>
      <c r="F151" s="183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</row>
    <row r="152" spans="3:100" ht="14.25" x14ac:dyDescent="0.2">
      <c r="C152" s="1"/>
      <c r="D152" s="3"/>
      <c r="E152" s="183"/>
      <c r="F152" s="183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</row>
    <row r="153" spans="3:100" ht="14.25" x14ac:dyDescent="0.2">
      <c r="C153" s="1"/>
      <c r="D153" s="3"/>
      <c r="E153" s="183"/>
      <c r="F153" s="183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</row>
    <row r="154" spans="3:100" ht="14.25" x14ac:dyDescent="0.2">
      <c r="C154" s="1"/>
      <c r="D154" s="3"/>
      <c r="E154" s="183"/>
      <c r="F154" s="183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</row>
    <row r="155" spans="3:100" ht="14.25" x14ac:dyDescent="0.2">
      <c r="C155" s="1"/>
      <c r="D155" s="3"/>
      <c r="E155" s="183"/>
      <c r="F155" s="183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</row>
    <row r="156" spans="3:100" ht="14.25" x14ac:dyDescent="0.2">
      <c r="C156" s="1"/>
      <c r="D156" s="3"/>
      <c r="E156" s="183"/>
      <c r="F156" s="183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</row>
    <row r="157" spans="3:100" ht="14.25" x14ac:dyDescent="0.2">
      <c r="C157" s="1"/>
      <c r="D157" s="3"/>
      <c r="E157" s="183"/>
      <c r="F157" s="183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</row>
    <row r="158" spans="3:100" ht="14.25" x14ac:dyDescent="0.2">
      <c r="C158" s="1"/>
      <c r="D158" s="3"/>
      <c r="E158" s="183"/>
      <c r="F158" s="183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</row>
    <row r="159" spans="3:100" ht="14.25" x14ac:dyDescent="0.2">
      <c r="C159" s="1"/>
      <c r="D159" s="3"/>
      <c r="E159" s="183"/>
      <c r="F159" s="183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</row>
    <row r="160" spans="3:100" ht="14.25" x14ac:dyDescent="0.2">
      <c r="C160" s="1"/>
      <c r="D160" s="3"/>
      <c r="E160" s="183"/>
      <c r="F160" s="183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</row>
    <row r="161" spans="3:100" ht="14.25" x14ac:dyDescent="0.2">
      <c r="C161" s="1"/>
      <c r="D161" s="3"/>
      <c r="E161" s="183"/>
      <c r="F161" s="183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</row>
    <row r="162" spans="3:100" ht="14.25" x14ac:dyDescent="0.2">
      <c r="C162" s="1"/>
      <c r="D162" s="3"/>
      <c r="E162" s="183"/>
      <c r="F162" s="183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</row>
    <row r="163" spans="3:100" ht="14.25" x14ac:dyDescent="0.2">
      <c r="C163" s="1"/>
      <c r="D163" s="3"/>
      <c r="E163" s="183"/>
      <c r="F163" s="183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</row>
    <row r="164" spans="3:100" ht="14.25" x14ac:dyDescent="0.2">
      <c r="C164" s="1"/>
      <c r="D164" s="3"/>
      <c r="E164" s="183"/>
      <c r="F164" s="183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</row>
    <row r="165" spans="3:100" ht="14.25" x14ac:dyDescent="0.2">
      <c r="C165" s="1"/>
      <c r="D165" s="3"/>
      <c r="E165" s="183"/>
      <c r="F165" s="183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</row>
    <row r="166" spans="3:100" ht="14.25" x14ac:dyDescent="0.2">
      <c r="C166" s="1"/>
      <c r="D166" s="3"/>
      <c r="E166" s="183"/>
      <c r="F166" s="183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</row>
    <row r="167" spans="3:100" ht="14.25" x14ac:dyDescent="0.2">
      <c r="C167" s="1"/>
      <c r="D167" s="3"/>
      <c r="E167" s="183"/>
      <c r="F167" s="183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</row>
    <row r="168" spans="3:100" ht="14.25" x14ac:dyDescent="0.2">
      <c r="C168" s="1"/>
      <c r="D168" s="3"/>
      <c r="E168" s="183"/>
      <c r="F168" s="183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</row>
    <row r="169" spans="3:100" ht="14.25" x14ac:dyDescent="0.2">
      <c r="C169" s="1"/>
      <c r="D169" s="3"/>
      <c r="E169" s="183"/>
      <c r="F169" s="183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</row>
    <row r="170" spans="3:100" ht="14.25" x14ac:dyDescent="0.2">
      <c r="C170" s="1"/>
      <c r="D170" s="3"/>
      <c r="E170" s="183"/>
      <c r="F170" s="183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</row>
    <row r="171" spans="3:100" ht="14.25" x14ac:dyDescent="0.2">
      <c r="C171" s="1"/>
      <c r="D171" s="3"/>
      <c r="E171" s="183"/>
      <c r="F171" s="183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</row>
    <row r="172" spans="3:100" ht="14.25" x14ac:dyDescent="0.2">
      <c r="C172" s="1"/>
      <c r="D172" s="3"/>
      <c r="E172" s="183"/>
      <c r="F172" s="183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</row>
    <row r="173" spans="3:100" ht="14.25" x14ac:dyDescent="0.2">
      <c r="C173" s="1"/>
      <c r="D173" s="3"/>
      <c r="E173" s="183"/>
      <c r="F173" s="183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</row>
    <row r="174" spans="3:100" ht="14.25" x14ac:dyDescent="0.2">
      <c r="C174" s="1"/>
      <c r="D174" s="3"/>
      <c r="E174" s="183"/>
      <c r="F174" s="183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</row>
    <row r="175" spans="3:100" ht="14.25" x14ac:dyDescent="0.2">
      <c r="C175" s="1"/>
      <c r="D175" s="3"/>
      <c r="E175" s="183"/>
      <c r="F175" s="183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</row>
    <row r="176" spans="3:100" ht="14.25" x14ac:dyDescent="0.2">
      <c r="C176" s="1"/>
      <c r="D176" s="3"/>
      <c r="E176" s="183"/>
      <c r="F176" s="183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</row>
    <row r="177" spans="3:100" ht="14.25" x14ac:dyDescent="0.2">
      <c r="C177" s="1"/>
      <c r="D177" s="3"/>
      <c r="E177" s="183"/>
      <c r="F177" s="183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</row>
    <row r="178" spans="3:100" ht="14.25" x14ac:dyDescent="0.2">
      <c r="C178" s="1"/>
      <c r="D178" s="3"/>
      <c r="E178" s="183"/>
      <c r="F178" s="183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</row>
    <row r="179" spans="3:100" ht="14.25" x14ac:dyDescent="0.2">
      <c r="C179" s="1"/>
      <c r="D179" s="3"/>
      <c r="E179" s="183"/>
      <c r="F179" s="183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</row>
    <row r="180" spans="3:100" ht="14.25" x14ac:dyDescent="0.2">
      <c r="C180" s="1"/>
      <c r="D180" s="3"/>
      <c r="E180" s="183"/>
      <c r="F180" s="183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</row>
    <row r="181" spans="3:100" ht="14.25" x14ac:dyDescent="0.2">
      <c r="C181" s="1"/>
      <c r="D181" s="3"/>
      <c r="E181" s="183"/>
      <c r="F181" s="183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</row>
    <row r="182" spans="3:100" ht="14.25" x14ac:dyDescent="0.2">
      <c r="C182" s="1"/>
      <c r="D182" s="3"/>
      <c r="E182" s="183"/>
      <c r="F182" s="183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</row>
    <row r="183" spans="3:100" ht="14.25" x14ac:dyDescent="0.2">
      <c r="C183" s="1"/>
      <c r="D183" s="3"/>
      <c r="E183" s="183"/>
      <c r="F183" s="183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</row>
    <row r="184" spans="3:100" ht="14.25" x14ac:dyDescent="0.2">
      <c r="C184" s="1"/>
      <c r="D184" s="3"/>
      <c r="E184" s="183"/>
      <c r="F184" s="183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</row>
    <row r="185" spans="3:100" ht="14.25" x14ac:dyDescent="0.2">
      <c r="C185" s="1"/>
      <c r="D185" s="3"/>
      <c r="E185" s="183"/>
      <c r="F185" s="183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</row>
    <row r="186" spans="3:100" ht="14.25" x14ac:dyDescent="0.2">
      <c r="C186" s="1"/>
      <c r="D186" s="3"/>
      <c r="E186" s="183"/>
      <c r="F186" s="183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</row>
    <row r="187" spans="3:100" ht="14.25" x14ac:dyDescent="0.2">
      <c r="C187" s="1"/>
      <c r="D187" s="3"/>
      <c r="E187" s="183"/>
      <c r="F187" s="183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</row>
    <row r="188" spans="3:100" ht="14.25" x14ac:dyDescent="0.2">
      <c r="C188" s="1"/>
      <c r="D188" s="3"/>
      <c r="E188" s="183"/>
      <c r="F188" s="183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</row>
    <row r="189" spans="3:100" ht="14.25" x14ac:dyDescent="0.2">
      <c r="C189" s="1"/>
      <c r="D189" s="3"/>
      <c r="E189" s="183"/>
      <c r="F189" s="183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</row>
    <row r="190" spans="3:100" ht="14.25" x14ac:dyDescent="0.2">
      <c r="C190" s="1"/>
      <c r="D190" s="3"/>
      <c r="E190" s="183"/>
      <c r="F190" s="183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</row>
    <row r="191" spans="3:100" ht="14.25" x14ac:dyDescent="0.2">
      <c r="C191" s="1"/>
      <c r="D191" s="3"/>
      <c r="E191" s="183"/>
      <c r="F191" s="183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</row>
    <row r="192" spans="3:100" ht="14.25" x14ac:dyDescent="0.2">
      <c r="C192" s="1"/>
      <c r="D192" s="3"/>
      <c r="E192" s="183"/>
      <c r="F192" s="183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</row>
    <row r="193" spans="3:100" ht="14.25" x14ac:dyDescent="0.2">
      <c r="C193" s="1"/>
      <c r="D193" s="3"/>
      <c r="E193" s="183"/>
      <c r="F193" s="183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</row>
    <row r="194" spans="3:100" ht="14.25" x14ac:dyDescent="0.2">
      <c r="C194" s="1"/>
      <c r="D194" s="3"/>
      <c r="E194" s="183"/>
      <c r="F194" s="183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</row>
    <row r="195" spans="3:100" ht="14.25" x14ac:dyDescent="0.2">
      <c r="C195" s="1"/>
      <c r="D195" s="3"/>
      <c r="E195" s="183"/>
      <c r="F195" s="183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</row>
    <row r="196" spans="3:100" ht="14.25" x14ac:dyDescent="0.2">
      <c r="C196" s="1"/>
      <c r="D196" s="3"/>
      <c r="E196" s="183"/>
      <c r="F196" s="183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</row>
    <row r="197" spans="3:100" ht="14.25" x14ac:dyDescent="0.2">
      <c r="C197" s="1"/>
      <c r="D197" s="3"/>
      <c r="E197" s="183"/>
      <c r="F197" s="183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</row>
    <row r="198" spans="3:100" ht="14.25" x14ac:dyDescent="0.2">
      <c r="C198" s="1"/>
      <c r="D198" s="3"/>
      <c r="E198" s="183"/>
      <c r="F198" s="183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</row>
    <row r="199" spans="3:100" ht="14.25" x14ac:dyDescent="0.2">
      <c r="C199" s="1"/>
      <c r="D199" s="3"/>
      <c r="E199" s="183"/>
      <c r="F199" s="183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</row>
    <row r="200" spans="3:100" ht="14.25" x14ac:dyDescent="0.2">
      <c r="C200" s="1"/>
      <c r="D200" s="3"/>
      <c r="E200" s="183"/>
      <c r="F200" s="183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</row>
    <row r="201" spans="3:100" ht="14.25" x14ac:dyDescent="0.2">
      <c r="C201" s="1"/>
      <c r="D201" s="3"/>
      <c r="E201" s="183"/>
      <c r="F201" s="183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</row>
    <row r="202" spans="3:100" ht="14.25" x14ac:dyDescent="0.2">
      <c r="C202" s="1"/>
      <c r="D202" s="3"/>
      <c r="E202" s="183"/>
      <c r="F202" s="183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</row>
    <row r="203" spans="3:100" ht="14.25" x14ac:dyDescent="0.2">
      <c r="C203" s="1"/>
      <c r="D203" s="3"/>
      <c r="E203" s="183"/>
      <c r="F203" s="183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</row>
    <row r="204" spans="3:100" ht="14.25" x14ac:dyDescent="0.2">
      <c r="C204" s="1"/>
      <c r="D204" s="3"/>
      <c r="E204" s="183"/>
      <c r="F204" s="183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</row>
    <row r="205" spans="3:100" ht="14.25" x14ac:dyDescent="0.2">
      <c r="C205" s="1"/>
      <c r="D205" s="3"/>
      <c r="E205" s="183"/>
      <c r="F205" s="183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</row>
    <row r="206" spans="3:100" ht="14.25" x14ac:dyDescent="0.2">
      <c r="C206" s="1"/>
      <c r="D206" s="3"/>
      <c r="E206" s="183"/>
      <c r="F206" s="183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</row>
    <row r="207" spans="3:100" ht="14.25" x14ac:dyDescent="0.2">
      <c r="C207" s="1"/>
      <c r="D207" s="3"/>
      <c r="E207" s="183"/>
      <c r="F207" s="183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</row>
    <row r="208" spans="3:100" ht="14.25" x14ac:dyDescent="0.2">
      <c r="C208" s="1"/>
      <c r="D208" s="3"/>
      <c r="E208" s="183"/>
      <c r="F208" s="183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</row>
    <row r="209" spans="3:100" ht="14.25" x14ac:dyDescent="0.2">
      <c r="C209" s="1"/>
      <c r="D209" s="3"/>
      <c r="E209" s="183"/>
      <c r="F209" s="183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</row>
    <row r="210" spans="3:100" ht="14.25" x14ac:dyDescent="0.2">
      <c r="C210" s="1"/>
      <c r="D210" s="3"/>
      <c r="E210" s="183"/>
      <c r="F210" s="183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</row>
    <row r="211" spans="3:100" ht="14.25" x14ac:dyDescent="0.2">
      <c r="C211" s="1"/>
      <c r="D211" s="3"/>
      <c r="E211" s="183"/>
      <c r="F211" s="183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</row>
    <row r="212" spans="3:100" ht="14.25" x14ac:dyDescent="0.2">
      <c r="C212" s="1"/>
      <c r="D212" s="3"/>
      <c r="E212" s="183"/>
      <c r="F212" s="183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</row>
    <row r="213" spans="3:100" ht="14.25" x14ac:dyDescent="0.2">
      <c r="C213" s="1"/>
      <c r="D213" s="3"/>
      <c r="E213" s="183"/>
      <c r="F213" s="183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</row>
    <row r="214" spans="3:100" ht="14.25" x14ac:dyDescent="0.2">
      <c r="C214" s="1"/>
      <c r="D214" s="3"/>
      <c r="E214" s="183"/>
      <c r="F214" s="183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</row>
    <row r="215" spans="3:100" ht="14.25" x14ac:dyDescent="0.2">
      <c r="C215" s="1"/>
      <c r="D215" s="3"/>
      <c r="E215" s="183"/>
      <c r="F215" s="183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</row>
    <row r="216" spans="3:100" ht="14.25" x14ac:dyDescent="0.2">
      <c r="C216" s="1"/>
      <c r="D216" s="3"/>
      <c r="E216" s="183"/>
      <c r="F216" s="183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</row>
    <row r="217" spans="3:100" ht="14.25" x14ac:dyDescent="0.2">
      <c r="C217" s="1"/>
      <c r="D217" s="3"/>
      <c r="E217" s="183"/>
      <c r="F217" s="183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</row>
    <row r="218" spans="3:100" ht="14.25" x14ac:dyDescent="0.2">
      <c r="C218" s="1"/>
      <c r="D218" s="3"/>
      <c r="E218" s="183"/>
      <c r="F218" s="183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</row>
    <row r="219" spans="3:100" ht="14.25" x14ac:dyDescent="0.2">
      <c r="C219" s="1"/>
      <c r="D219" s="3"/>
      <c r="E219" s="183"/>
      <c r="F219" s="183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</row>
    <row r="220" spans="3:100" ht="14.25" x14ac:dyDescent="0.2">
      <c r="C220" s="1"/>
      <c r="D220" s="3"/>
      <c r="E220" s="183"/>
      <c r="F220" s="183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</row>
    <row r="221" spans="3:100" ht="14.25" x14ac:dyDescent="0.2">
      <c r="C221" s="1"/>
      <c r="D221" s="3"/>
      <c r="E221" s="183"/>
      <c r="F221" s="183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</row>
    <row r="222" spans="3:100" ht="14.25" x14ac:dyDescent="0.2">
      <c r="C222" s="1"/>
      <c r="D222" s="3"/>
      <c r="E222" s="183"/>
      <c r="F222" s="183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</row>
    <row r="223" spans="3:100" ht="14.25" x14ac:dyDescent="0.2">
      <c r="C223" s="1"/>
      <c r="D223" s="3"/>
      <c r="E223" s="183"/>
      <c r="F223" s="183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</row>
    <row r="224" spans="3:100" ht="14.25" x14ac:dyDescent="0.2">
      <c r="C224" s="1"/>
      <c r="D224" s="3"/>
      <c r="E224" s="183"/>
      <c r="F224" s="183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</row>
    <row r="225" spans="3:100" ht="14.25" x14ac:dyDescent="0.2">
      <c r="C225" s="1"/>
      <c r="D225" s="3"/>
      <c r="E225" s="183"/>
      <c r="F225" s="183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</row>
    <row r="226" spans="3:100" ht="14.25" x14ac:dyDescent="0.2">
      <c r="C226" s="1"/>
      <c r="D226" s="3"/>
      <c r="E226" s="183"/>
      <c r="F226" s="183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</row>
    <row r="227" spans="3:100" ht="14.25" x14ac:dyDescent="0.2">
      <c r="C227" s="1"/>
      <c r="D227" s="3"/>
      <c r="E227" s="183"/>
      <c r="F227" s="183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</row>
    <row r="228" spans="3:100" ht="14.25" x14ac:dyDescent="0.2">
      <c r="C228" s="1"/>
      <c r="D228" s="3"/>
      <c r="E228" s="183"/>
      <c r="F228" s="183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</row>
    <row r="229" spans="3:100" ht="14.25" x14ac:dyDescent="0.2">
      <c r="C229" s="1"/>
      <c r="D229" s="3"/>
      <c r="E229" s="183"/>
      <c r="F229" s="183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</row>
    <row r="230" spans="3:100" ht="14.25" x14ac:dyDescent="0.2">
      <c r="C230" s="1"/>
      <c r="D230" s="3"/>
      <c r="E230" s="183"/>
      <c r="F230" s="183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</row>
    <row r="231" spans="3:100" ht="14.25" x14ac:dyDescent="0.2">
      <c r="C231" s="1"/>
      <c r="D231" s="3"/>
      <c r="E231" s="183"/>
      <c r="F231" s="183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</row>
    <row r="232" spans="3:100" ht="14.25" x14ac:dyDescent="0.2">
      <c r="C232" s="1"/>
      <c r="D232" s="3"/>
      <c r="E232" s="183"/>
      <c r="F232" s="183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</row>
    <row r="233" spans="3:100" ht="14.25" x14ac:dyDescent="0.2">
      <c r="C233" s="1"/>
      <c r="D233" s="3"/>
      <c r="E233" s="183"/>
      <c r="F233" s="183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</row>
    <row r="234" spans="3:100" ht="14.25" x14ac:dyDescent="0.2">
      <c r="C234" s="1"/>
      <c r="D234" s="3"/>
      <c r="E234" s="183"/>
      <c r="F234" s="183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</row>
    <row r="235" spans="3:100" ht="14.25" x14ac:dyDescent="0.2">
      <c r="C235" s="1"/>
      <c r="D235" s="3"/>
      <c r="E235" s="183"/>
      <c r="F235" s="183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</row>
    <row r="236" spans="3:100" ht="14.25" x14ac:dyDescent="0.2">
      <c r="C236" s="1"/>
      <c r="D236" s="3"/>
      <c r="E236" s="183"/>
      <c r="F236" s="183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</row>
    <row r="237" spans="3:100" ht="14.25" x14ac:dyDescent="0.2">
      <c r="C237" s="1"/>
      <c r="D237" s="3"/>
      <c r="E237" s="183"/>
      <c r="F237" s="183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</row>
    <row r="238" spans="3:100" ht="14.25" x14ac:dyDescent="0.2">
      <c r="C238" s="1"/>
      <c r="D238" s="3"/>
      <c r="E238" s="183"/>
      <c r="F238" s="183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</row>
    <row r="239" spans="3:100" ht="14.25" x14ac:dyDescent="0.2">
      <c r="C239" s="1"/>
      <c r="D239" s="3"/>
      <c r="E239" s="183"/>
      <c r="F239" s="183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</row>
    <row r="240" spans="3:100" ht="14.25" x14ac:dyDescent="0.2">
      <c r="C240" s="1"/>
      <c r="D240" s="3"/>
      <c r="E240" s="183"/>
      <c r="F240" s="183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</row>
    <row r="241" spans="3:100" ht="14.25" x14ac:dyDescent="0.2">
      <c r="C241" s="1"/>
      <c r="D241" s="3"/>
      <c r="E241" s="183"/>
      <c r="F241" s="183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</row>
    <row r="242" spans="3:100" ht="14.25" x14ac:dyDescent="0.2">
      <c r="C242" s="1"/>
      <c r="D242" s="3"/>
      <c r="E242" s="183"/>
      <c r="F242" s="183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</row>
    <row r="243" spans="3:100" ht="14.25" x14ac:dyDescent="0.2">
      <c r="C243" s="1"/>
      <c r="D243" s="3"/>
      <c r="E243" s="183"/>
      <c r="F243" s="183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</row>
    <row r="244" spans="3:100" ht="14.25" x14ac:dyDescent="0.2">
      <c r="C244" s="1"/>
      <c r="D244" s="3"/>
      <c r="E244" s="183"/>
      <c r="F244" s="183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</row>
    <row r="245" spans="3:100" ht="14.25" x14ac:dyDescent="0.2">
      <c r="C245" s="1"/>
      <c r="D245" s="3"/>
      <c r="E245" s="183"/>
      <c r="F245" s="183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</row>
    <row r="246" spans="3:100" ht="14.25" x14ac:dyDescent="0.2">
      <c r="C246" s="1"/>
      <c r="D246" s="3"/>
      <c r="E246" s="183"/>
      <c r="F246" s="183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</row>
    <row r="247" spans="3:100" ht="14.25" x14ac:dyDescent="0.2">
      <c r="C247" s="1"/>
      <c r="D247" s="3"/>
      <c r="E247" s="183"/>
      <c r="F247" s="183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</row>
    <row r="248" spans="3:100" ht="14.25" x14ac:dyDescent="0.2">
      <c r="C248" s="1"/>
      <c r="D248" s="3"/>
      <c r="E248" s="183"/>
      <c r="F248" s="183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</row>
    <row r="249" spans="3:100" ht="14.25" x14ac:dyDescent="0.2">
      <c r="C249" s="1"/>
      <c r="D249" s="3"/>
      <c r="E249" s="183"/>
      <c r="F249" s="183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</row>
    <row r="250" spans="3:100" ht="14.25" x14ac:dyDescent="0.2">
      <c r="C250" s="1"/>
      <c r="D250" s="3"/>
      <c r="E250" s="183"/>
      <c r="F250" s="183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</row>
    <row r="251" spans="3:100" ht="14.25" x14ac:dyDescent="0.2">
      <c r="C251" s="1"/>
      <c r="D251" s="3"/>
      <c r="E251" s="183"/>
      <c r="F251" s="183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</row>
    <row r="252" spans="3:100" ht="14.25" x14ac:dyDescent="0.2">
      <c r="C252" s="1"/>
      <c r="D252" s="3"/>
      <c r="E252" s="183"/>
      <c r="F252" s="183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</row>
    <row r="253" spans="3:100" ht="14.25" x14ac:dyDescent="0.2">
      <c r="C253" s="1"/>
      <c r="D253" s="3"/>
      <c r="E253" s="183"/>
      <c r="F253" s="183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</row>
    <row r="254" spans="3:100" ht="14.25" x14ac:dyDescent="0.2">
      <c r="C254" s="1"/>
      <c r="D254" s="3"/>
      <c r="E254" s="183"/>
      <c r="F254" s="183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</row>
    <row r="255" spans="3:100" ht="14.25" x14ac:dyDescent="0.2">
      <c r="C255" s="1"/>
      <c r="D255" s="3"/>
      <c r="E255" s="183"/>
      <c r="F255" s="183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</row>
    <row r="256" spans="3:100" x14ac:dyDescent="0.2">
      <c r="D256" s="4"/>
    </row>
    <row r="257" spans="4:4" x14ac:dyDescent="0.2">
      <c r="D257" s="4"/>
    </row>
    <row r="258" spans="4:4" x14ac:dyDescent="0.2">
      <c r="D258" s="4"/>
    </row>
    <row r="259" spans="4:4" x14ac:dyDescent="0.2">
      <c r="D259" s="4"/>
    </row>
    <row r="260" spans="4:4" x14ac:dyDescent="0.2">
      <c r="D260" s="4"/>
    </row>
    <row r="261" spans="4:4" x14ac:dyDescent="0.2">
      <c r="D261" s="4"/>
    </row>
    <row r="262" spans="4:4" x14ac:dyDescent="0.2">
      <c r="D262" s="4"/>
    </row>
    <row r="263" spans="4:4" x14ac:dyDescent="0.2">
      <c r="D263" s="4"/>
    </row>
    <row r="264" spans="4:4" x14ac:dyDescent="0.2">
      <c r="D264" s="4"/>
    </row>
    <row r="265" spans="4:4" x14ac:dyDescent="0.2">
      <c r="D265" s="4"/>
    </row>
    <row r="266" spans="4:4" x14ac:dyDescent="0.2">
      <c r="D266" s="4"/>
    </row>
    <row r="267" spans="4:4" x14ac:dyDescent="0.2">
      <c r="D267" s="4"/>
    </row>
    <row r="268" spans="4:4" x14ac:dyDescent="0.2">
      <c r="D268" s="4"/>
    </row>
    <row r="269" spans="4:4" x14ac:dyDescent="0.2">
      <c r="D269" s="4"/>
    </row>
    <row r="270" spans="4:4" x14ac:dyDescent="0.2">
      <c r="D270" s="4"/>
    </row>
    <row r="271" spans="4:4" x14ac:dyDescent="0.2">
      <c r="D271" s="4"/>
    </row>
    <row r="272" spans="4:4" x14ac:dyDescent="0.2">
      <c r="D272" s="4"/>
    </row>
    <row r="273" spans="4:4" x14ac:dyDescent="0.2">
      <c r="D273" s="4"/>
    </row>
    <row r="274" spans="4:4" x14ac:dyDescent="0.2">
      <c r="D274" s="4"/>
    </row>
    <row r="275" spans="4:4" x14ac:dyDescent="0.2">
      <c r="D275" s="4"/>
    </row>
    <row r="276" spans="4:4" x14ac:dyDescent="0.2">
      <c r="D276" s="4"/>
    </row>
    <row r="277" spans="4:4" x14ac:dyDescent="0.2">
      <c r="D277" s="4"/>
    </row>
    <row r="278" spans="4:4" x14ac:dyDescent="0.2">
      <c r="D278" s="4"/>
    </row>
    <row r="279" spans="4:4" x14ac:dyDescent="0.2">
      <c r="D279" s="4"/>
    </row>
    <row r="280" spans="4:4" x14ac:dyDescent="0.2">
      <c r="D280" s="4"/>
    </row>
    <row r="281" spans="4:4" x14ac:dyDescent="0.2">
      <c r="D281" s="4"/>
    </row>
    <row r="282" spans="4:4" x14ac:dyDescent="0.2">
      <c r="D282" s="4"/>
    </row>
    <row r="283" spans="4:4" x14ac:dyDescent="0.2">
      <c r="D283" s="4"/>
    </row>
    <row r="284" spans="4:4" x14ac:dyDescent="0.2">
      <c r="D284" s="4"/>
    </row>
    <row r="285" spans="4:4" x14ac:dyDescent="0.2">
      <c r="D285" s="4"/>
    </row>
    <row r="286" spans="4:4" x14ac:dyDescent="0.2">
      <c r="D286" s="4"/>
    </row>
    <row r="287" spans="4:4" x14ac:dyDescent="0.2">
      <c r="D287" s="4"/>
    </row>
    <row r="288" spans="4:4" x14ac:dyDescent="0.2">
      <c r="D288" s="4"/>
    </row>
    <row r="289" spans="4:4" x14ac:dyDescent="0.2">
      <c r="D289" s="4"/>
    </row>
    <row r="290" spans="4:4" x14ac:dyDescent="0.2">
      <c r="D290" s="4"/>
    </row>
    <row r="291" spans="4:4" x14ac:dyDescent="0.2">
      <c r="D291" s="4"/>
    </row>
    <row r="292" spans="4:4" x14ac:dyDescent="0.2">
      <c r="D292" s="4"/>
    </row>
    <row r="293" spans="4:4" x14ac:dyDescent="0.2">
      <c r="D293" s="4"/>
    </row>
    <row r="294" spans="4:4" x14ac:dyDescent="0.2">
      <c r="D294" s="4"/>
    </row>
    <row r="295" spans="4:4" x14ac:dyDescent="0.2">
      <c r="D295" s="4"/>
    </row>
    <row r="296" spans="4:4" x14ac:dyDescent="0.2">
      <c r="D296" s="4"/>
    </row>
    <row r="297" spans="4:4" x14ac:dyDescent="0.2">
      <c r="D297" s="4"/>
    </row>
    <row r="298" spans="4:4" x14ac:dyDescent="0.2">
      <c r="D298" s="4"/>
    </row>
    <row r="299" spans="4:4" x14ac:dyDescent="0.2">
      <c r="D299" s="4"/>
    </row>
    <row r="300" spans="4:4" x14ac:dyDescent="0.2">
      <c r="D300" s="4"/>
    </row>
    <row r="301" spans="4:4" x14ac:dyDescent="0.2">
      <c r="D301" s="4"/>
    </row>
    <row r="302" spans="4:4" x14ac:dyDescent="0.2">
      <c r="D302" s="4"/>
    </row>
    <row r="303" spans="4:4" x14ac:dyDescent="0.2">
      <c r="D303" s="4"/>
    </row>
    <row r="304" spans="4:4" x14ac:dyDescent="0.2">
      <c r="D304" s="4"/>
    </row>
    <row r="305" spans="4:4" x14ac:dyDescent="0.2">
      <c r="D305" s="4"/>
    </row>
    <row r="306" spans="4:4" x14ac:dyDescent="0.2">
      <c r="D306" s="4"/>
    </row>
    <row r="307" spans="4:4" x14ac:dyDescent="0.2">
      <c r="D307" s="4"/>
    </row>
    <row r="308" spans="4:4" x14ac:dyDescent="0.2">
      <c r="D308" s="4"/>
    </row>
    <row r="309" spans="4:4" x14ac:dyDescent="0.2">
      <c r="D309" s="4"/>
    </row>
    <row r="310" spans="4:4" x14ac:dyDescent="0.2">
      <c r="D310" s="4"/>
    </row>
    <row r="311" spans="4:4" x14ac:dyDescent="0.2">
      <c r="D311" s="4"/>
    </row>
    <row r="312" spans="4:4" x14ac:dyDescent="0.2">
      <c r="D312" s="4"/>
    </row>
    <row r="313" spans="4:4" x14ac:dyDescent="0.2">
      <c r="D313" s="4"/>
    </row>
    <row r="314" spans="4:4" x14ac:dyDescent="0.2">
      <c r="D314" s="4"/>
    </row>
    <row r="315" spans="4:4" x14ac:dyDescent="0.2">
      <c r="D315" s="4"/>
    </row>
    <row r="316" spans="4:4" x14ac:dyDescent="0.2">
      <c r="D316" s="4"/>
    </row>
    <row r="317" spans="4:4" x14ac:dyDescent="0.2">
      <c r="D317" s="4"/>
    </row>
    <row r="318" spans="4:4" x14ac:dyDescent="0.2">
      <c r="D318" s="4"/>
    </row>
    <row r="319" spans="4:4" x14ac:dyDescent="0.2">
      <c r="D319" s="4"/>
    </row>
    <row r="320" spans="4:4" x14ac:dyDescent="0.2">
      <c r="D320" s="4"/>
    </row>
    <row r="321" spans="4:4" x14ac:dyDescent="0.2">
      <c r="D321" s="4"/>
    </row>
    <row r="322" spans="4:4" x14ac:dyDescent="0.2">
      <c r="D322" s="4"/>
    </row>
    <row r="323" spans="4:4" x14ac:dyDescent="0.2">
      <c r="D323" s="4"/>
    </row>
    <row r="324" spans="4:4" x14ac:dyDescent="0.2">
      <c r="D324" s="4"/>
    </row>
    <row r="325" spans="4:4" x14ac:dyDescent="0.2">
      <c r="D325" s="4"/>
    </row>
    <row r="326" spans="4:4" x14ac:dyDescent="0.2">
      <c r="D326" s="4"/>
    </row>
    <row r="327" spans="4:4" x14ac:dyDescent="0.2">
      <c r="D327" s="4"/>
    </row>
    <row r="328" spans="4:4" x14ac:dyDescent="0.2">
      <c r="D328" s="4"/>
    </row>
    <row r="329" spans="4:4" x14ac:dyDescent="0.2">
      <c r="D329" s="4"/>
    </row>
    <row r="330" spans="4:4" x14ac:dyDescent="0.2">
      <c r="D330" s="4"/>
    </row>
    <row r="331" spans="4:4" x14ac:dyDescent="0.2">
      <c r="D331" s="4"/>
    </row>
    <row r="332" spans="4:4" x14ac:dyDescent="0.2">
      <c r="D332" s="4"/>
    </row>
    <row r="333" spans="4:4" x14ac:dyDescent="0.2">
      <c r="D333" s="4"/>
    </row>
    <row r="334" spans="4:4" x14ac:dyDescent="0.2">
      <c r="D334" s="4"/>
    </row>
    <row r="335" spans="4:4" x14ac:dyDescent="0.2">
      <c r="D335" s="4"/>
    </row>
    <row r="336" spans="4:4" x14ac:dyDescent="0.2">
      <c r="D336" s="4"/>
    </row>
    <row r="337" spans="4:4" x14ac:dyDescent="0.2">
      <c r="D337" s="4"/>
    </row>
    <row r="338" spans="4:4" x14ac:dyDescent="0.2">
      <c r="D338" s="4"/>
    </row>
    <row r="339" spans="4:4" x14ac:dyDescent="0.2">
      <c r="D339" s="4"/>
    </row>
    <row r="340" spans="4:4" x14ac:dyDescent="0.2">
      <c r="D340" s="4"/>
    </row>
    <row r="341" spans="4:4" x14ac:dyDescent="0.2">
      <c r="D341" s="4"/>
    </row>
    <row r="342" spans="4:4" x14ac:dyDescent="0.2">
      <c r="D342" s="4"/>
    </row>
    <row r="343" spans="4:4" x14ac:dyDescent="0.2">
      <c r="D343" s="4"/>
    </row>
    <row r="344" spans="4:4" x14ac:dyDescent="0.2">
      <c r="D344" s="4"/>
    </row>
    <row r="345" spans="4:4" x14ac:dyDescent="0.2">
      <c r="D345" s="4"/>
    </row>
    <row r="346" spans="4:4" x14ac:dyDescent="0.2">
      <c r="D346" s="4"/>
    </row>
    <row r="347" spans="4:4" x14ac:dyDescent="0.2">
      <c r="D347" s="4"/>
    </row>
    <row r="348" spans="4:4" x14ac:dyDescent="0.2">
      <c r="D348" s="4"/>
    </row>
    <row r="349" spans="4:4" x14ac:dyDescent="0.2">
      <c r="D349" s="4"/>
    </row>
    <row r="350" spans="4:4" x14ac:dyDescent="0.2">
      <c r="D350" s="4"/>
    </row>
    <row r="351" spans="4:4" x14ac:dyDescent="0.2">
      <c r="D351" s="4"/>
    </row>
    <row r="352" spans="4:4" x14ac:dyDescent="0.2">
      <c r="D352" s="4"/>
    </row>
    <row r="353" spans="4:4" x14ac:dyDescent="0.2">
      <c r="D353" s="4"/>
    </row>
    <row r="354" spans="4:4" x14ac:dyDescent="0.2">
      <c r="D354" s="4"/>
    </row>
    <row r="355" spans="4:4" x14ac:dyDescent="0.2">
      <c r="D355" s="4"/>
    </row>
    <row r="356" spans="4:4" x14ac:dyDescent="0.2">
      <c r="D356" s="4"/>
    </row>
    <row r="357" spans="4:4" x14ac:dyDescent="0.2">
      <c r="D357" s="4"/>
    </row>
    <row r="358" spans="4:4" x14ac:dyDescent="0.2">
      <c r="D358" s="4"/>
    </row>
    <row r="359" spans="4:4" x14ac:dyDescent="0.2">
      <c r="D359" s="4"/>
    </row>
    <row r="360" spans="4:4" x14ac:dyDescent="0.2">
      <c r="D360" s="4"/>
    </row>
    <row r="361" spans="4:4" x14ac:dyDescent="0.2">
      <c r="D361" s="4"/>
    </row>
    <row r="362" spans="4:4" x14ac:dyDescent="0.2">
      <c r="D362" s="4"/>
    </row>
    <row r="363" spans="4:4" x14ac:dyDescent="0.2">
      <c r="D363" s="4"/>
    </row>
    <row r="364" spans="4:4" x14ac:dyDescent="0.2">
      <c r="D364" s="4"/>
    </row>
    <row r="365" spans="4:4" x14ac:dyDescent="0.2">
      <c r="D365" s="4"/>
    </row>
    <row r="366" spans="4:4" x14ac:dyDescent="0.2">
      <c r="D366" s="4"/>
    </row>
    <row r="367" spans="4:4" x14ac:dyDescent="0.2">
      <c r="D367" s="4"/>
    </row>
    <row r="368" spans="4:4" x14ac:dyDescent="0.2">
      <c r="D368" s="4"/>
    </row>
    <row r="369" spans="4:4" x14ac:dyDescent="0.2">
      <c r="D369" s="4"/>
    </row>
    <row r="370" spans="4:4" x14ac:dyDescent="0.2">
      <c r="D370" s="4"/>
    </row>
    <row r="371" spans="4:4" x14ac:dyDescent="0.2">
      <c r="D371" s="4"/>
    </row>
    <row r="372" spans="4:4" x14ac:dyDescent="0.2">
      <c r="D372" s="4"/>
    </row>
    <row r="373" spans="4:4" x14ac:dyDescent="0.2">
      <c r="D373" s="4"/>
    </row>
    <row r="374" spans="4:4" x14ac:dyDescent="0.2">
      <c r="D374" s="4"/>
    </row>
    <row r="375" spans="4:4" x14ac:dyDescent="0.2">
      <c r="D375" s="4"/>
    </row>
    <row r="376" spans="4:4" x14ac:dyDescent="0.2">
      <c r="D376" s="4"/>
    </row>
    <row r="377" spans="4:4" x14ac:dyDescent="0.2">
      <c r="D377" s="4"/>
    </row>
    <row r="378" spans="4:4" x14ac:dyDescent="0.2">
      <c r="D378" s="4"/>
    </row>
    <row r="379" spans="4:4" x14ac:dyDescent="0.2">
      <c r="D379" s="4"/>
    </row>
    <row r="380" spans="4:4" x14ac:dyDescent="0.2">
      <c r="D380" s="4"/>
    </row>
    <row r="381" spans="4:4" x14ac:dyDescent="0.2">
      <c r="D381" s="4"/>
    </row>
    <row r="382" spans="4:4" x14ac:dyDescent="0.2">
      <c r="D382" s="4"/>
    </row>
  </sheetData>
  <sheetProtection algorithmName="SHA-512" hashValue="yJxwSfaIxydavJ3a6psAWTeshsqoLwmen21z5mliVCatSiMO/iWd5Gk1RGulmuaLN0vKBQm0FgHKXb+Nx2edqw==" saltValue="jnfSBSvUePWlyaFhZQEkpA==" spinCount="100000" sheet="1" objects="1" scenarios="1" formatCells="0"/>
  <pageMargins left="0.78740157499999996" right="0.78740157499999996" top="0.85" bottom="0.51" header="0.44" footer="0.92"/>
  <pageSetup paperSize="9" scale="7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7"/>
  </sheetPr>
  <dimension ref="A1:CR348"/>
  <sheetViews>
    <sheetView zoomScale="75" zoomScaleNormal="75" workbookViewId="0"/>
  </sheetViews>
  <sheetFormatPr defaultRowHeight="12.75" x14ac:dyDescent="0.2"/>
  <cols>
    <col min="1" max="1" width="2.28515625" customWidth="1"/>
    <col min="2" max="2" width="18.7109375" customWidth="1"/>
    <col min="3" max="3" width="69.85546875" customWidth="1"/>
    <col min="4" max="4" width="8.7109375" customWidth="1"/>
    <col min="5" max="5" width="12.7109375" style="182" customWidth="1"/>
  </cols>
  <sheetData>
    <row r="1" spans="1:96" x14ac:dyDescent="0.2">
      <c r="A1" s="8"/>
      <c r="B1" s="8"/>
      <c r="C1" s="8"/>
      <c r="D1" s="8"/>
      <c r="E1" s="169"/>
      <c r="F1" s="8"/>
      <c r="G1" s="8"/>
    </row>
    <row r="2" spans="1:96" ht="14.25" x14ac:dyDescent="0.2">
      <c r="A2" s="8"/>
      <c r="B2" s="12"/>
      <c r="C2" s="29" t="s">
        <v>305</v>
      </c>
      <c r="D2" s="12"/>
      <c r="E2" s="170"/>
      <c r="F2" s="7"/>
      <c r="G2" s="7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</row>
    <row r="3" spans="1:96" s="74" customFormat="1" ht="14.25" x14ac:dyDescent="0.2">
      <c r="A3" s="11"/>
      <c r="B3" s="11"/>
      <c r="C3" s="63"/>
      <c r="D3" s="72"/>
      <c r="E3" s="171"/>
      <c r="F3" s="9"/>
      <c r="G3" s="9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</row>
    <row r="4" spans="1:96" ht="6.75" customHeight="1" thickBot="1" x14ac:dyDescent="0.25">
      <c r="A4" s="8"/>
      <c r="B4" s="8"/>
      <c r="C4" s="7"/>
      <c r="D4" s="7"/>
      <c r="E4" s="172"/>
      <c r="F4" s="7"/>
      <c r="G4" s="7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</row>
    <row r="5" spans="1:96" ht="42" customHeight="1" thickTop="1" x14ac:dyDescent="0.2">
      <c r="A5" s="8"/>
      <c r="B5" s="15" t="s">
        <v>206</v>
      </c>
      <c r="C5" s="16" t="s">
        <v>26</v>
      </c>
      <c r="D5" s="16" t="s">
        <v>27</v>
      </c>
      <c r="E5" s="173" t="s">
        <v>28</v>
      </c>
      <c r="F5" s="7"/>
      <c r="G5" s="7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</row>
    <row r="6" spans="1:96" ht="15" thickBot="1" x14ac:dyDescent="0.25">
      <c r="A6" s="8"/>
      <c r="B6" s="131" t="s">
        <v>180</v>
      </c>
      <c r="C6" s="129" t="s">
        <v>149</v>
      </c>
      <c r="D6" s="20" t="s">
        <v>150</v>
      </c>
      <c r="E6" s="176"/>
      <c r="F6" s="7"/>
      <c r="G6" s="7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</row>
    <row r="7" spans="1:96" ht="15" thickTop="1" x14ac:dyDescent="0.2">
      <c r="A7" s="8"/>
      <c r="B7" s="8"/>
      <c r="C7" s="7"/>
      <c r="D7" s="7"/>
      <c r="E7" s="172"/>
      <c r="F7" s="7"/>
      <c r="G7" s="7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</row>
    <row r="8" spans="1:96" ht="14.25" x14ac:dyDescent="0.2">
      <c r="C8" s="1"/>
      <c r="D8" s="3"/>
      <c r="E8" s="183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</row>
    <row r="9" spans="1:96" ht="14.25" x14ac:dyDescent="0.2">
      <c r="C9" s="1"/>
      <c r="D9" s="3"/>
      <c r="E9" s="183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</row>
    <row r="10" spans="1:96" ht="14.25" x14ac:dyDescent="0.2">
      <c r="C10" s="1"/>
      <c r="D10" s="3"/>
      <c r="E10" s="183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</row>
    <row r="11" spans="1:96" ht="14.25" x14ac:dyDescent="0.2">
      <c r="C11" s="1"/>
      <c r="D11" s="3"/>
      <c r="E11" s="183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</row>
    <row r="12" spans="1:96" ht="14.25" x14ac:dyDescent="0.2">
      <c r="C12" s="1"/>
      <c r="D12" s="3"/>
      <c r="E12" s="18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</row>
    <row r="13" spans="1:96" ht="14.25" x14ac:dyDescent="0.2">
      <c r="C13" s="1"/>
      <c r="D13" s="3"/>
      <c r="E13" s="18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</row>
    <row r="14" spans="1:96" ht="14.25" x14ac:dyDescent="0.2">
      <c r="C14" s="1"/>
      <c r="D14" s="3"/>
      <c r="E14" s="18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</row>
    <row r="15" spans="1:96" ht="14.25" x14ac:dyDescent="0.2">
      <c r="C15" s="1"/>
      <c r="D15" s="3"/>
      <c r="E15" s="18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</row>
    <row r="16" spans="1:96" ht="14.25" x14ac:dyDescent="0.2">
      <c r="C16" s="1"/>
      <c r="D16" s="3"/>
      <c r="E16" s="18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</row>
    <row r="17" spans="3:96" ht="14.25" x14ac:dyDescent="0.2">
      <c r="C17" s="1"/>
      <c r="D17" s="3"/>
      <c r="E17" s="18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</row>
    <row r="18" spans="3:96" ht="14.25" x14ac:dyDescent="0.2">
      <c r="C18" s="1"/>
      <c r="D18" s="3"/>
      <c r="E18" s="183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</row>
    <row r="19" spans="3:96" ht="14.25" x14ac:dyDescent="0.2">
      <c r="C19" s="1"/>
      <c r="D19" s="3"/>
      <c r="E19" s="18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</row>
    <row r="20" spans="3:96" ht="14.25" x14ac:dyDescent="0.2">
      <c r="C20" s="1"/>
      <c r="D20" s="3"/>
      <c r="E20" s="18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</row>
    <row r="21" spans="3:96" ht="14.25" x14ac:dyDescent="0.2">
      <c r="C21" s="1"/>
      <c r="D21" s="3"/>
      <c r="E21" s="18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</row>
    <row r="22" spans="3:96" ht="14.25" x14ac:dyDescent="0.2">
      <c r="C22" s="1"/>
      <c r="D22" s="3"/>
      <c r="E22" s="18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</row>
    <row r="23" spans="3:96" ht="14.25" x14ac:dyDescent="0.2">
      <c r="C23" s="1"/>
      <c r="D23" s="3"/>
      <c r="E23" s="18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</row>
    <row r="24" spans="3:96" ht="14.25" x14ac:dyDescent="0.2">
      <c r="C24" s="1"/>
      <c r="D24" s="3"/>
      <c r="E24" s="18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</row>
    <row r="25" spans="3:96" ht="14.25" x14ac:dyDescent="0.2">
      <c r="C25" s="1"/>
      <c r="D25" s="3"/>
      <c r="E25" s="18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</row>
    <row r="26" spans="3:96" ht="14.25" x14ac:dyDescent="0.2">
      <c r="C26" s="1"/>
      <c r="D26" s="3"/>
      <c r="E26" s="18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</row>
    <row r="27" spans="3:96" ht="14.25" x14ac:dyDescent="0.2">
      <c r="C27" s="1"/>
      <c r="D27" s="3"/>
      <c r="E27" s="18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</row>
    <row r="28" spans="3:96" ht="14.25" x14ac:dyDescent="0.2">
      <c r="C28" s="1"/>
      <c r="D28" s="3"/>
      <c r="E28" s="18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</row>
    <row r="29" spans="3:96" ht="14.25" x14ac:dyDescent="0.2">
      <c r="C29" s="1"/>
      <c r="D29" s="3"/>
      <c r="E29" s="18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</row>
    <row r="30" spans="3:96" ht="14.25" x14ac:dyDescent="0.2">
      <c r="C30" s="1"/>
      <c r="D30" s="3"/>
      <c r="E30" s="18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</row>
    <row r="31" spans="3:96" ht="14.25" x14ac:dyDescent="0.2">
      <c r="C31" s="1"/>
      <c r="D31" s="3"/>
      <c r="E31" s="18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</row>
    <row r="32" spans="3:96" ht="14.25" x14ac:dyDescent="0.2">
      <c r="C32" s="1"/>
      <c r="D32" s="3"/>
      <c r="E32" s="183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</row>
    <row r="33" spans="3:96" ht="14.25" x14ac:dyDescent="0.2">
      <c r="C33" s="1"/>
      <c r="D33" s="3"/>
      <c r="E33" s="18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</row>
    <row r="34" spans="3:96" ht="14.25" x14ac:dyDescent="0.2">
      <c r="C34" s="1"/>
      <c r="D34" s="3"/>
      <c r="E34" s="18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</row>
    <row r="35" spans="3:96" ht="14.25" x14ac:dyDescent="0.2">
      <c r="C35" s="1"/>
      <c r="D35" s="3"/>
      <c r="E35" s="18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</row>
    <row r="36" spans="3:96" ht="14.25" x14ac:dyDescent="0.2">
      <c r="C36" s="1"/>
      <c r="D36" s="3"/>
      <c r="E36" s="18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</row>
    <row r="37" spans="3:96" ht="14.25" x14ac:dyDescent="0.2">
      <c r="C37" s="1"/>
      <c r="D37" s="3"/>
      <c r="E37" s="18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</row>
    <row r="38" spans="3:96" ht="14.25" x14ac:dyDescent="0.2">
      <c r="C38" s="1"/>
      <c r="D38" s="3"/>
      <c r="E38" s="18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</row>
    <row r="39" spans="3:96" ht="14.25" x14ac:dyDescent="0.2">
      <c r="C39" s="1"/>
      <c r="D39" s="3"/>
      <c r="E39" s="18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</row>
    <row r="40" spans="3:96" ht="14.25" x14ac:dyDescent="0.2">
      <c r="C40" s="1"/>
      <c r="D40" s="3"/>
      <c r="E40" s="18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</row>
    <row r="41" spans="3:96" ht="14.25" x14ac:dyDescent="0.2">
      <c r="C41" s="1"/>
      <c r="D41" s="3"/>
      <c r="E41" s="18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</row>
    <row r="42" spans="3:96" ht="14.25" x14ac:dyDescent="0.2">
      <c r="C42" s="1"/>
      <c r="D42" s="3"/>
      <c r="E42" s="18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</row>
    <row r="43" spans="3:96" ht="14.25" x14ac:dyDescent="0.2">
      <c r="C43" s="1"/>
      <c r="D43" s="3"/>
      <c r="E43" s="18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</row>
    <row r="44" spans="3:96" ht="14.25" x14ac:dyDescent="0.2">
      <c r="C44" s="1"/>
      <c r="D44" s="3"/>
      <c r="E44" s="183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</row>
    <row r="45" spans="3:96" ht="14.25" x14ac:dyDescent="0.2">
      <c r="C45" s="1"/>
      <c r="D45" s="3"/>
      <c r="E45" s="18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</row>
    <row r="46" spans="3:96" ht="14.25" x14ac:dyDescent="0.2">
      <c r="C46" s="1"/>
      <c r="D46" s="3"/>
      <c r="E46" s="183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</row>
    <row r="47" spans="3:96" ht="14.25" x14ac:dyDescent="0.2">
      <c r="C47" s="1"/>
      <c r="D47" s="3"/>
      <c r="E47" s="183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</row>
    <row r="48" spans="3:96" ht="14.25" x14ac:dyDescent="0.2">
      <c r="C48" s="1"/>
      <c r="D48" s="3"/>
      <c r="E48" s="183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</row>
    <row r="49" spans="3:96" ht="14.25" x14ac:dyDescent="0.2">
      <c r="C49" s="1"/>
      <c r="D49" s="3"/>
      <c r="E49" s="183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</row>
    <row r="50" spans="3:96" ht="14.25" x14ac:dyDescent="0.2">
      <c r="C50" s="1"/>
      <c r="D50" s="3"/>
      <c r="E50" s="183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</row>
    <row r="51" spans="3:96" ht="14.25" x14ac:dyDescent="0.2">
      <c r="C51" s="1"/>
      <c r="D51" s="3"/>
      <c r="E51" s="183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</row>
    <row r="52" spans="3:96" ht="14.25" x14ac:dyDescent="0.2">
      <c r="C52" s="1"/>
      <c r="D52" s="3"/>
      <c r="E52" s="183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</row>
    <row r="53" spans="3:96" ht="14.25" x14ac:dyDescent="0.2">
      <c r="C53" s="1"/>
      <c r="D53" s="3"/>
      <c r="E53" s="183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</row>
    <row r="54" spans="3:96" ht="14.25" x14ac:dyDescent="0.2">
      <c r="C54" s="1"/>
      <c r="D54" s="3"/>
      <c r="E54" s="183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</row>
    <row r="55" spans="3:96" ht="14.25" x14ac:dyDescent="0.2">
      <c r="C55" s="1"/>
      <c r="D55" s="3"/>
      <c r="E55" s="183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</row>
    <row r="56" spans="3:96" ht="14.25" x14ac:dyDescent="0.2">
      <c r="C56" s="1"/>
      <c r="D56" s="3"/>
      <c r="E56" s="183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</row>
    <row r="57" spans="3:96" ht="14.25" x14ac:dyDescent="0.2">
      <c r="C57" s="1"/>
      <c r="D57" s="3"/>
      <c r="E57" s="183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</row>
    <row r="58" spans="3:96" ht="14.25" x14ac:dyDescent="0.2">
      <c r="C58" s="1"/>
      <c r="D58" s="3"/>
      <c r="E58" s="183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</row>
    <row r="59" spans="3:96" ht="14.25" x14ac:dyDescent="0.2">
      <c r="C59" s="1"/>
      <c r="D59" s="3"/>
      <c r="E59" s="183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</row>
    <row r="60" spans="3:96" ht="14.25" x14ac:dyDescent="0.2">
      <c r="C60" s="1"/>
      <c r="D60" s="3"/>
      <c r="E60" s="183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</row>
    <row r="61" spans="3:96" ht="14.25" x14ac:dyDescent="0.2">
      <c r="C61" s="1"/>
      <c r="D61" s="3"/>
      <c r="E61" s="183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</row>
    <row r="62" spans="3:96" ht="14.25" x14ac:dyDescent="0.2">
      <c r="C62" s="1"/>
      <c r="D62" s="3"/>
      <c r="E62" s="183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</row>
    <row r="63" spans="3:96" ht="14.25" x14ac:dyDescent="0.2">
      <c r="C63" s="1"/>
      <c r="D63" s="3"/>
      <c r="E63" s="183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</row>
    <row r="64" spans="3:96" ht="14.25" x14ac:dyDescent="0.2">
      <c r="C64" s="1"/>
      <c r="D64" s="3"/>
      <c r="E64" s="183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</row>
    <row r="65" spans="3:96" ht="14.25" x14ac:dyDescent="0.2">
      <c r="C65" s="1"/>
      <c r="D65" s="3"/>
      <c r="E65" s="183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</row>
    <row r="66" spans="3:96" ht="14.25" x14ac:dyDescent="0.2">
      <c r="C66" s="1"/>
      <c r="D66" s="3"/>
      <c r="E66" s="183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</row>
    <row r="67" spans="3:96" ht="14.25" x14ac:dyDescent="0.2">
      <c r="C67" s="1"/>
      <c r="D67" s="3"/>
      <c r="E67" s="183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</row>
    <row r="68" spans="3:96" ht="14.25" x14ac:dyDescent="0.2">
      <c r="C68" s="1"/>
      <c r="D68" s="3"/>
      <c r="E68" s="183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</row>
    <row r="69" spans="3:96" ht="14.25" x14ac:dyDescent="0.2">
      <c r="C69" s="1"/>
      <c r="D69" s="3"/>
      <c r="E69" s="183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</row>
    <row r="70" spans="3:96" ht="14.25" x14ac:dyDescent="0.2">
      <c r="C70" s="1"/>
      <c r="D70" s="3"/>
      <c r="E70" s="183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</row>
    <row r="71" spans="3:96" ht="14.25" x14ac:dyDescent="0.2">
      <c r="C71" s="1"/>
      <c r="D71" s="3"/>
      <c r="E71" s="183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</row>
    <row r="72" spans="3:96" ht="14.25" x14ac:dyDescent="0.2">
      <c r="C72" s="1"/>
      <c r="D72" s="3"/>
      <c r="E72" s="183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</row>
    <row r="73" spans="3:96" ht="14.25" x14ac:dyDescent="0.2">
      <c r="C73" s="1"/>
      <c r="D73" s="3"/>
      <c r="E73" s="183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</row>
    <row r="74" spans="3:96" ht="14.25" x14ac:dyDescent="0.2">
      <c r="C74" s="1"/>
      <c r="D74" s="3"/>
      <c r="E74" s="183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</row>
    <row r="75" spans="3:96" ht="14.25" x14ac:dyDescent="0.2">
      <c r="C75" s="1"/>
      <c r="D75" s="3"/>
      <c r="E75" s="183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</row>
    <row r="76" spans="3:96" ht="14.25" x14ac:dyDescent="0.2">
      <c r="C76" s="1"/>
      <c r="D76" s="3"/>
      <c r="E76" s="183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</row>
    <row r="77" spans="3:96" ht="14.25" x14ac:dyDescent="0.2">
      <c r="C77" s="1"/>
      <c r="D77" s="3"/>
      <c r="E77" s="183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</row>
    <row r="78" spans="3:96" ht="14.25" x14ac:dyDescent="0.2">
      <c r="C78" s="1"/>
      <c r="D78" s="3"/>
      <c r="E78" s="183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</row>
    <row r="79" spans="3:96" ht="14.25" x14ac:dyDescent="0.2">
      <c r="C79" s="1"/>
      <c r="D79" s="3"/>
      <c r="E79" s="183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</row>
    <row r="80" spans="3:96" ht="14.25" x14ac:dyDescent="0.2">
      <c r="C80" s="1"/>
      <c r="D80" s="3"/>
      <c r="E80" s="183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</row>
    <row r="81" spans="3:96" ht="14.25" x14ac:dyDescent="0.2">
      <c r="C81" s="1"/>
      <c r="D81" s="3"/>
      <c r="E81" s="183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</row>
    <row r="82" spans="3:96" ht="14.25" x14ac:dyDescent="0.2">
      <c r="C82" s="1"/>
      <c r="D82" s="3"/>
      <c r="E82" s="183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</row>
    <row r="83" spans="3:96" ht="14.25" x14ac:dyDescent="0.2">
      <c r="C83" s="1"/>
      <c r="D83" s="3"/>
      <c r="E83" s="183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</row>
    <row r="84" spans="3:96" ht="14.25" x14ac:dyDescent="0.2">
      <c r="C84" s="1"/>
      <c r="D84" s="3"/>
      <c r="E84" s="183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</row>
    <row r="85" spans="3:96" ht="14.25" x14ac:dyDescent="0.2">
      <c r="C85" s="1"/>
      <c r="D85" s="3"/>
      <c r="E85" s="183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</row>
    <row r="86" spans="3:96" ht="14.25" x14ac:dyDescent="0.2">
      <c r="C86" s="1"/>
      <c r="D86" s="3"/>
      <c r="E86" s="183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</row>
    <row r="87" spans="3:96" ht="14.25" x14ac:dyDescent="0.2">
      <c r="C87" s="1"/>
      <c r="D87" s="3"/>
      <c r="E87" s="183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</row>
    <row r="88" spans="3:96" ht="14.25" x14ac:dyDescent="0.2">
      <c r="C88" s="1"/>
      <c r="D88" s="3"/>
      <c r="E88" s="183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</row>
    <row r="89" spans="3:96" ht="14.25" x14ac:dyDescent="0.2">
      <c r="C89" s="1"/>
      <c r="D89" s="3"/>
      <c r="E89" s="183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</row>
    <row r="90" spans="3:96" ht="14.25" x14ac:dyDescent="0.2">
      <c r="C90" s="1"/>
      <c r="D90" s="3"/>
      <c r="E90" s="183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</row>
    <row r="91" spans="3:96" ht="14.25" x14ac:dyDescent="0.2">
      <c r="C91" s="1"/>
      <c r="D91" s="3"/>
      <c r="E91" s="183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</row>
    <row r="92" spans="3:96" ht="14.25" x14ac:dyDescent="0.2">
      <c r="C92" s="1"/>
      <c r="D92" s="3"/>
      <c r="E92" s="183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</row>
    <row r="93" spans="3:96" ht="14.25" x14ac:dyDescent="0.2">
      <c r="C93" s="1"/>
      <c r="D93" s="3"/>
      <c r="E93" s="183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</row>
    <row r="94" spans="3:96" ht="14.25" x14ac:dyDescent="0.2">
      <c r="C94" s="1"/>
      <c r="D94" s="3"/>
      <c r="E94" s="183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</row>
    <row r="95" spans="3:96" ht="14.25" x14ac:dyDescent="0.2">
      <c r="C95" s="1"/>
      <c r="D95" s="3"/>
      <c r="E95" s="183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</row>
    <row r="96" spans="3:96" ht="14.25" x14ac:dyDescent="0.2">
      <c r="C96" s="1"/>
      <c r="D96" s="3"/>
      <c r="E96" s="183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</row>
    <row r="97" spans="3:96" ht="14.25" x14ac:dyDescent="0.2">
      <c r="C97" s="1"/>
      <c r="D97" s="3"/>
      <c r="E97" s="183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</row>
    <row r="98" spans="3:96" ht="14.25" x14ac:dyDescent="0.2">
      <c r="C98" s="1"/>
      <c r="D98" s="3"/>
      <c r="E98" s="183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</row>
    <row r="99" spans="3:96" ht="14.25" x14ac:dyDescent="0.2">
      <c r="C99" s="1"/>
      <c r="D99" s="3"/>
      <c r="E99" s="183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</row>
    <row r="100" spans="3:96" ht="14.25" x14ac:dyDescent="0.2">
      <c r="C100" s="1"/>
      <c r="D100" s="3"/>
      <c r="E100" s="183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</row>
    <row r="101" spans="3:96" ht="14.25" x14ac:dyDescent="0.2">
      <c r="C101" s="1"/>
      <c r="D101" s="3"/>
      <c r="E101" s="183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</row>
    <row r="102" spans="3:96" ht="14.25" x14ac:dyDescent="0.2">
      <c r="C102" s="1"/>
      <c r="D102" s="3"/>
      <c r="E102" s="183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</row>
    <row r="103" spans="3:96" ht="14.25" x14ac:dyDescent="0.2">
      <c r="C103" s="1"/>
      <c r="D103" s="3"/>
      <c r="E103" s="183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</row>
    <row r="104" spans="3:96" ht="14.25" x14ac:dyDescent="0.2">
      <c r="C104" s="1"/>
      <c r="D104" s="3"/>
      <c r="E104" s="183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</row>
    <row r="105" spans="3:96" ht="14.25" x14ac:dyDescent="0.2">
      <c r="C105" s="1"/>
      <c r="D105" s="3"/>
      <c r="E105" s="183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</row>
    <row r="106" spans="3:96" ht="14.25" x14ac:dyDescent="0.2">
      <c r="C106" s="1"/>
      <c r="D106" s="3"/>
      <c r="E106" s="183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</row>
    <row r="107" spans="3:96" ht="14.25" x14ac:dyDescent="0.2">
      <c r="C107" s="1"/>
      <c r="D107" s="3"/>
      <c r="E107" s="183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</row>
    <row r="108" spans="3:96" ht="14.25" x14ac:dyDescent="0.2">
      <c r="C108" s="1"/>
      <c r="D108" s="3"/>
      <c r="E108" s="183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</row>
    <row r="109" spans="3:96" ht="14.25" x14ac:dyDescent="0.2">
      <c r="C109" s="1"/>
      <c r="D109" s="3"/>
      <c r="E109" s="183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</row>
    <row r="110" spans="3:96" ht="14.25" x14ac:dyDescent="0.2">
      <c r="C110" s="1"/>
      <c r="D110" s="3"/>
      <c r="E110" s="183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</row>
    <row r="111" spans="3:96" ht="14.25" x14ac:dyDescent="0.2">
      <c r="C111" s="1"/>
      <c r="D111" s="3"/>
      <c r="E111" s="183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</row>
    <row r="112" spans="3:96" ht="14.25" x14ac:dyDescent="0.2">
      <c r="C112" s="1"/>
      <c r="D112" s="3"/>
      <c r="E112" s="183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</row>
    <row r="113" spans="3:96" ht="14.25" x14ac:dyDescent="0.2">
      <c r="C113" s="1"/>
      <c r="D113" s="3"/>
      <c r="E113" s="183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</row>
    <row r="114" spans="3:96" ht="14.25" x14ac:dyDescent="0.2">
      <c r="C114" s="1"/>
      <c r="D114" s="3"/>
      <c r="E114" s="183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</row>
    <row r="115" spans="3:96" ht="14.25" x14ac:dyDescent="0.2">
      <c r="C115" s="1"/>
      <c r="D115" s="3"/>
      <c r="E115" s="183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</row>
    <row r="116" spans="3:96" ht="14.25" x14ac:dyDescent="0.2">
      <c r="C116" s="1"/>
      <c r="D116" s="3"/>
      <c r="E116" s="183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</row>
    <row r="117" spans="3:96" ht="14.25" x14ac:dyDescent="0.2">
      <c r="C117" s="1"/>
      <c r="D117" s="3"/>
      <c r="E117" s="183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</row>
    <row r="118" spans="3:96" ht="14.25" x14ac:dyDescent="0.2">
      <c r="C118" s="1"/>
      <c r="D118" s="3"/>
      <c r="E118" s="183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</row>
    <row r="119" spans="3:96" ht="14.25" x14ac:dyDescent="0.2">
      <c r="C119" s="1"/>
      <c r="D119" s="3"/>
      <c r="E119" s="183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</row>
    <row r="120" spans="3:96" ht="14.25" x14ac:dyDescent="0.2">
      <c r="C120" s="1"/>
      <c r="D120" s="3"/>
      <c r="E120" s="183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</row>
    <row r="121" spans="3:96" ht="14.25" x14ac:dyDescent="0.2">
      <c r="C121" s="1"/>
      <c r="D121" s="3"/>
      <c r="E121" s="183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</row>
    <row r="122" spans="3:96" ht="14.25" x14ac:dyDescent="0.2">
      <c r="C122" s="1"/>
      <c r="D122" s="3"/>
      <c r="E122" s="183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</row>
    <row r="123" spans="3:96" ht="14.25" x14ac:dyDescent="0.2">
      <c r="C123" s="1"/>
      <c r="D123" s="3"/>
      <c r="E123" s="183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</row>
    <row r="124" spans="3:96" ht="14.25" x14ac:dyDescent="0.2">
      <c r="C124" s="1"/>
      <c r="D124" s="3"/>
      <c r="E124" s="183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</row>
    <row r="125" spans="3:96" ht="14.25" x14ac:dyDescent="0.2">
      <c r="C125" s="1"/>
      <c r="D125" s="3"/>
      <c r="E125" s="183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</row>
    <row r="126" spans="3:96" ht="14.25" x14ac:dyDescent="0.2">
      <c r="C126" s="1"/>
      <c r="D126" s="3"/>
      <c r="E126" s="183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</row>
    <row r="127" spans="3:96" ht="14.25" x14ac:dyDescent="0.2">
      <c r="C127" s="1"/>
      <c r="D127" s="3"/>
      <c r="E127" s="183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</row>
    <row r="128" spans="3:96" ht="14.25" x14ac:dyDescent="0.2">
      <c r="C128" s="1"/>
      <c r="D128" s="3"/>
      <c r="E128" s="183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</row>
    <row r="129" spans="3:96" ht="14.25" x14ac:dyDescent="0.2">
      <c r="C129" s="1"/>
      <c r="D129" s="3"/>
      <c r="E129" s="183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</row>
    <row r="130" spans="3:96" ht="14.25" x14ac:dyDescent="0.2">
      <c r="C130" s="1"/>
      <c r="D130" s="3"/>
      <c r="E130" s="183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</row>
    <row r="131" spans="3:96" ht="14.25" x14ac:dyDescent="0.2">
      <c r="C131" s="1"/>
      <c r="D131" s="3"/>
      <c r="E131" s="183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</row>
    <row r="132" spans="3:96" ht="14.25" x14ac:dyDescent="0.2">
      <c r="C132" s="1"/>
      <c r="D132" s="3"/>
      <c r="E132" s="183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</row>
    <row r="133" spans="3:96" ht="14.25" x14ac:dyDescent="0.2">
      <c r="C133" s="1"/>
      <c r="D133" s="3"/>
      <c r="E133" s="183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</row>
    <row r="134" spans="3:96" ht="14.25" x14ac:dyDescent="0.2">
      <c r="C134" s="1"/>
      <c r="D134" s="3"/>
      <c r="E134" s="183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</row>
    <row r="135" spans="3:96" ht="14.25" x14ac:dyDescent="0.2">
      <c r="C135" s="1"/>
      <c r="D135" s="3"/>
      <c r="E135" s="183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</row>
    <row r="136" spans="3:96" ht="14.25" x14ac:dyDescent="0.2">
      <c r="C136" s="1"/>
      <c r="D136" s="3"/>
      <c r="E136" s="183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</row>
    <row r="137" spans="3:96" ht="14.25" x14ac:dyDescent="0.2">
      <c r="C137" s="1"/>
      <c r="D137" s="3"/>
      <c r="E137" s="183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</row>
    <row r="138" spans="3:96" ht="14.25" x14ac:dyDescent="0.2">
      <c r="C138" s="1"/>
      <c r="D138" s="3"/>
      <c r="E138" s="183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</row>
    <row r="139" spans="3:96" ht="14.25" x14ac:dyDescent="0.2">
      <c r="C139" s="1"/>
      <c r="D139" s="3"/>
      <c r="E139" s="183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</row>
    <row r="140" spans="3:96" ht="14.25" x14ac:dyDescent="0.2">
      <c r="C140" s="1"/>
      <c r="D140" s="3"/>
      <c r="E140" s="183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</row>
    <row r="141" spans="3:96" ht="14.25" x14ac:dyDescent="0.2">
      <c r="C141" s="1"/>
      <c r="D141" s="3"/>
      <c r="E141" s="183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</row>
    <row r="142" spans="3:96" ht="14.25" x14ac:dyDescent="0.2">
      <c r="C142" s="1"/>
      <c r="D142" s="3"/>
      <c r="E142" s="183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</row>
    <row r="143" spans="3:96" ht="14.25" x14ac:dyDescent="0.2">
      <c r="C143" s="1"/>
      <c r="D143" s="3"/>
      <c r="E143" s="183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</row>
    <row r="144" spans="3:96" ht="14.25" x14ac:dyDescent="0.2">
      <c r="C144" s="1"/>
      <c r="D144" s="3"/>
      <c r="E144" s="183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</row>
    <row r="145" spans="3:96" ht="14.25" x14ac:dyDescent="0.2">
      <c r="C145" s="1"/>
      <c r="D145" s="3"/>
      <c r="E145" s="183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</row>
    <row r="146" spans="3:96" ht="14.25" x14ac:dyDescent="0.2">
      <c r="C146" s="1"/>
      <c r="D146" s="3"/>
      <c r="E146" s="183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</row>
    <row r="147" spans="3:96" ht="14.25" x14ac:dyDescent="0.2">
      <c r="C147" s="1"/>
      <c r="D147" s="3"/>
      <c r="E147" s="183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</row>
    <row r="148" spans="3:96" ht="14.25" x14ac:dyDescent="0.2">
      <c r="C148" s="1"/>
      <c r="D148" s="3"/>
      <c r="E148" s="183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</row>
    <row r="149" spans="3:96" ht="14.25" x14ac:dyDescent="0.2">
      <c r="C149" s="1"/>
      <c r="D149" s="3"/>
      <c r="E149" s="183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</row>
    <row r="150" spans="3:96" ht="14.25" x14ac:dyDescent="0.2">
      <c r="C150" s="1"/>
      <c r="D150" s="3"/>
      <c r="E150" s="183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</row>
    <row r="151" spans="3:96" ht="14.25" x14ac:dyDescent="0.2">
      <c r="C151" s="1"/>
      <c r="D151" s="3"/>
      <c r="E151" s="183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</row>
    <row r="152" spans="3:96" ht="14.25" x14ac:dyDescent="0.2">
      <c r="C152" s="1"/>
      <c r="D152" s="3"/>
      <c r="E152" s="183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</row>
    <row r="153" spans="3:96" ht="14.25" x14ac:dyDescent="0.2">
      <c r="C153" s="1"/>
      <c r="D153" s="3"/>
      <c r="E153" s="183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</row>
    <row r="154" spans="3:96" ht="14.25" x14ac:dyDescent="0.2">
      <c r="C154" s="1"/>
      <c r="D154" s="3"/>
      <c r="E154" s="183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</row>
    <row r="155" spans="3:96" ht="14.25" x14ac:dyDescent="0.2">
      <c r="C155" s="1"/>
      <c r="D155" s="3"/>
      <c r="E155" s="183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</row>
    <row r="156" spans="3:96" ht="14.25" x14ac:dyDescent="0.2">
      <c r="C156" s="1"/>
      <c r="D156" s="3"/>
      <c r="E156" s="183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</row>
    <row r="157" spans="3:96" ht="14.25" x14ac:dyDescent="0.2">
      <c r="C157" s="1"/>
      <c r="D157" s="3"/>
      <c r="E157" s="183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</row>
    <row r="158" spans="3:96" ht="14.25" x14ac:dyDescent="0.2">
      <c r="C158" s="1"/>
      <c r="D158" s="3"/>
      <c r="E158" s="183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</row>
    <row r="159" spans="3:96" ht="14.25" x14ac:dyDescent="0.2">
      <c r="C159" s="1"/>
      <c r="D159" s="3"/>
      <c r="E159" s="183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</row>
    <row r="160" spans="3:96" ht="14.25" x14ac:dyDescent="0.2">
      <c r="C160" s="1"/>
      <c r="D160" s="3"/>
      <c r="E160" s="183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</row>
    <row r="161" spans="3:96" ht="14.25" x14ac:dyDescent="0.2">
      <c r="C161" s="1"/>
      <c r="D161" s="3"/>
      <c r="E161" s="183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</row>
    <row r="162" spans="3:96" ht="14.25" x14ac:dyDescent="0.2">
      <c r="C162" s="1"/>
      <c r="D162" s="3"/>
      <c r="E162" s="183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</row>
    <row r="163" spans="3:96" ht="14.25" x14ac:dyDescent="0.2">
      <c r="C163" s="1"/>
      <c r="D163" s="3"/>
      <c r="E163" s="183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</row>
    <row r="164" spans="3:96" ht="14.25" x14ac:dyDescent="0.2">
      <c r="C164" s="1"/>
      <c r="D164" s="3"/>
      <c r="E164" s="183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</row>
    <row r="165" spans="3:96" ht="14.25" x14ac:dyDescent="0.2">
      <c r="C165" s="1"/>
      <c r="D165" s="3"/>
      <c r="E165" s="183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</row>
    <row r="166" spans="3:96" ht="14.25" x14ac:dyDescent="0.2">
      <c r="C166" s="1"/>
      <c r="D166" s="3"/>
      <c r="E166" s="183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</row>
    <row r="167" spans="3:96" ht="14.25" x14ac:dyDescent="0.2">
      <c r="C167" s="1"/>
      <c r="D167" s="3"/>
      <c r="E167" s="183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</row>
    <row r="168" spans="3:96" ht="14.25" x14ac:dyDescent="0.2">
      <c r="C168" s="1"/>
      <c r="D168" s="3"/>
      <c r="E168" s="183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</row>
    <row r="169" spans="3:96" ht="14.25" x14ac:dyDescent="0.2">
      <c r="C169" s="1"/>
      <c r="D169" s="3"/>
      <c r="E169" s="183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</row>
    <row r="170" spans="3:96" ht="14.25" x14ac:dyDescent="0.2">
      <c r="C170" s="1"/>
      <c r="D170" s="3"/>
      <c r="E170" s="183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</row>
    <row r="171" spans="3:96" ht="14.25" x14ac:dyDescent="0.2">
      <c r="C171" s="1"/>
      <c r="D171" s="3"/>
      <c r="E171" s="183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</row>
    <row r="172" spans="3:96" ht="14.25" x14ac:dyDescent="0.2">
      <c r="C172" s="1"/>
      <c r="D172" s="3"/>
      <c r="E172" s="183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</row>
    <row r="173" spans="3:96" ht="14.25" x14ac:dyDescent="0.2">
      <c r="C173" s="1"/>
      <c r="D173" s="3"/>
      <c r="E173" s="183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</row>
    <row r="174" spans="3:96" ht="14.25" x14ac:dyDescent="0.2">
      <c r="C174" s="1"/>
      <c r="D174" s="3"/>
      <c r="E174" s="183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</row>
    <row r="175" spans="3:96" ht="14.25" x14ac:dyDescent="0.2">
      <c r="C175" s="1"/>
      <c r="D175" s="3"/>
      <c r="E175" s="183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</row>
    <row r="176" spans="3:96" ht="14.25" x14ac:dyDescent="0.2">
      <c r="C176" s="1"/>
      <c r="D176" s="3"/>
      <c r="E176" s="183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</row>
    <row r="177" spans="3:96" ht="14.25" x14ac:dyDescent="0.2">
      <c r="C177" s="1"/>
      <c r="D177" s="3"/>
      <c r="E177" s="183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</row>
    <row r="178" spans="3:96" ht="14.25" x14ac:dyDescent="0.2">
      <c r="C178" s="1"/>
      <c r="D178" s="3"/>
      <c r="E178" s="183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</row>
    <row r="179" spans="3:96" ht="14.25" x14ac:dyDescent="0.2">
      <c r="C179" s="1"/>
      <c r="D179" s="3"/>
      <c r="E179" s="183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</row>
    <row r="180" spans="3:96" ht="14.25" x14ac:dyDescent="0.2">
      <c r="C180" s="1"/>
      <c r="D180" s="3"/>
      <c r="E180" s="183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</row>
    <row r="181" spans="3:96" ht="14.25" x14ac:dyDescent="0.2">
      <c r="C181" s="1"/>
      <c r="D181" s="3"/>
      <c r="E181" s="183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</row>
    <row r="182" spans="3:96" ht="14.25" x14ac:dyDescent="0.2">
      <c r="C182" s="1"/>
      <c r="D182" s="3"/>
      <c r="E182" s="183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</row>
    <row r="183" spans="3:96" ht="14.25" x14ac:dyDescent="0.2">
      <c r="C183" s="1"/>
      <c r="D183" s="3"/>
      <c r="E183" s="183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</row>
    <row r="184" spans="3:96" ht="14.25" x14ac:dyDescent="0.2">
      <c r="C184" s="1"/>
      <c r="D184" s="3"/>
      <c r="E184" s="183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</row>
    <row r="185" spans="3:96" ht="14.25" x14ac:dyDescent="0.2">
      <c r="C185" s="1"/>
      <c r="D185" s="3"/>
      <c r="E185" s="183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</row>
    <row r="186" spans="3:96" ht="14.25" x14ac:dyDescent="0.2">
      <c r="C186" s="1"/>
      <c r="D186" s="3"/>
      <c r="E186" s="183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</row>
    <row r="187" spans="3:96" ht="14.25" x14ac:dyDescent="0.2">
      <c r="C187" s="1"/>
      <c r="D187" s="3"/>
      <c r="E187" s="183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</row>
    <row r="188" spans="3:96" ht="14.25" x14ac:dyDescent="0.2">
      <c r="C188" s="1"/>
      <c r="D188" s="3"/>
      <c r="E188" s="183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</row>
    <row r="189" spans="3:96" ht="14.25" x14ac:dyDescent="0.2">
      <c r="C189" s="1"/>
      <c r="D189" s="3"/>
      <c r="E189" s="183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</row>
    <row r="190" spans="3:96" ht="14.25" x14ac:dyDescent="0.2">
      <c r="C190" s="1"/>
      <c r="D190" s="3"/>
      <c r="E190" s="183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</row>
    <row r="191" spans="3:96" ht="14.25" x14ac:dyDescent="0.2">
      <c r="C191" s="1"/>
      <c r="D191" s="3"/>
      <c r="E191" s="183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</row>
    <row r="192" spans="3:96" ht="14.25" x14ac:dyDescent="0.2">
      <c r="C192" s="1"/>
      <c r="D192" s="3"/>
      <c r="E192" s="183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</row>
    <row r="193" spans="3:96" ht="14.25" x14ac:dyDescent="0.2">
      <c r="C193" s="1"/>
      <c r="D193" s="3"/>
      <c r="E193" s="183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</row>
    <row r="194" spans="3:96" ht="14.25" x14ac:dyDescent="0.2">
      <c r="C194" s="1"/>
      <c r="D194" s="3"/>
      <c r="E194" s="183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</row>
    <row r="195" spans="3:96" ht="14.25" x14ac:dyDescent="0.2">
      <c r="C195" s="1"/>
      <c r="D195" s="3"/>
      <c r="E195" s="183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</row>
    <row r="196" spans="3:96" ht="14.25" x14ac:dyDescent="0.2">
      <c r="C196" s="1"/>
      <c r="D196" s="3"/>
      <c r="E196" s="183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</row>
    <row r="197" spans="3:96" ht="14.25" x14ac:dyDescent="0.2">
      <c r="C197" s="1"/>
      <c r="D197" s="3"/>
      <c r="E197" s="183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</row>
    <row r="198" spans="3:96" ht="14.25" x14ac:dyDescent="0.2">
      <c r="C198" s="1"/>
      <c r="D198" s="3"/>
      <c r="E198" s="183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</row>
    <row r="199" spans="3:96" ht="14.25" x14ac:dyDescent="0.2">
      <c r="C199" s="1"/>
      <c r="D199" s="3"/>
      <c r="E199" s="183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</row>
    <row r="200" spans="3:96" ht="14.25" x14ac:dyDescent="0.2">
      <c r="C200" s="1"/>
      <c r="D200" s="3"/>
      <c r="E200" s="183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</row>
    <row r="201" spans="3:96" ht="14.25" x14ac:dyDescent="0.2">
      <c r="C201" s="1"/>
      <c r="D201" s="3"/>
      <c r="E201" s="183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</row>
    <row r="202" spans="3:96" ht="14.25" x14ac:dyDescent="0.2">
      <c r="C202" s="1"/>
      <c r="D202" s="3"/>
      <c r="E202" s="183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</row>
    <row r="203" spans="3:96" ht="14.25" x14ac:dyDescent="0.2">
      <c r="C203" s="1"/>
      <c r="D203" s="3"/>
      <c r="E203" s="183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</row>
    <row r="204" spans="3:96" ht="14.25" x14ac:dyDescent="0.2">
      <c r="C204" s="1"/>
      <c r="D204" s="3"/>
      <c r="E204" s="183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</row>
    <row r="205" spans="3:96" ht="14.25" x14ac:dyDescent="0.2">
      <c r="C205" s="1"/>
      <c r="D205" s="3"/>
      <c r="E205" s="183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</row>
    <row r="206" spans="3:96" ht="14.25" x14ac:dyDescent="0.2">
      <c r="C206" s="1"/>
      <c r="D206" s="3"/>
      <c r="E206" s="183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</row>
    <row r="207" spans="3:96" ht="14.25" x14ac:dyDescent="0.2">
      <c r="C207" s="1"/>
      <c r="D207" s="3"/>
      <c r="E207" s="183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</row>
    <row r="208" spans="3:96" ht="14.25" x14ac:dyDescent="0.2">
      <c r="C208" s="1"/>
      <c r="D208" s="3"/>
      <c r="E208" s="183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</row>
    <row r="209" spans="3:96" ht="14.25" x14ac:dyDescent="0.2">
      <c r="C209" s="1"/>
      <c r="D209" s="3"/>
      <c r="E209" s="183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</row>
    <row r="210" spans="3:96" ht="14.25" x14ac:dyDescent="0.2">
      <c r="C210" s="1"/>
      <c r="D210" s="3"/>
      <c r="E210" s="183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</row>
    <row r="211" spans="3:96" ht="14.25" x14ac:dyDescent="0.2">
      <c r="C211" s="1"/>
      <c r="D211" s="3"/>
      <c r="E211" s="183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</row>
    <row r="212" spans="3:96" ht="14.25" x14ac:dyDescent="0.2">
      <c r="C212" s="1"/>
      <c r="D212" s="3"/>
      <c r="E212" s="183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</row>
    <row r="213" spans="3:96" ht="14.25" x14ac:dyDescent="0.2">
      <c r="C213" s="1"/>
      <c r="D213" s="3"/>
      <c r="E213" s="183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</row>
    <row r="214" spans="3:96" ht="14.25" x14ac:dyDescent="0.2">
      <c r="C214" s="1"/>
      <c r="D214" s="3"/>
      <c r="E214" s="183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</row>
    <row r="215" spans="3:96" ht="14.25" x14ac:dyDescent="0.2">
      <c r="C215" s="1"/>
      <c r="D215" s="3"/>
      <c r="E215" s="183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</row>
    <row r="216" spans="3:96" ht="14.25" x14ac:dyDescent="0.2">
      <c r="C216" s="1"/>
      <c r="D216" s="3"/>
      <c r="E216" s="183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</row>
    <row r="217" spans="3:96" ht="14.25" x14ac:dyDescent="0.2">
      <c r="C217" s="1"/>
      <c r="D217" s="3"/>
      <c r="E217" s="183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</row>
    <row r="218" spans="3:96" ht="14.25" x14ac:dyDescent="0.2">
      <c r="C218" s="1"/>
      <c r="D218" s="3"/>
      <c r="E218" s="183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</row>
    <row r="219" spans="3:96" ht="14.25" x14ac:dyDescent="0.2">
      <c r="C219" s="1"/>
      <c r="D219" s="3"/>
      <c r="E219" s="183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</row>
    <row r="220" spans="3:96" ht="14.25" x14ac:dyDescent="0.2">
      <c r="C220" s="1"/>
      <c r="D220" s="3"/>
      <c r="E220" s="183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</row>
    <row r="221" spans="3:96" ht="14.25" x14ac:dyDescent="0.2">
      <c r="C221" s="1"/>
      <c r="D221" s="3"/>
      <c r="E221" s="183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</row>
    <row r="222" spans="3:96" x14ac:dyDescent="0.2">
      <c r="D222" s="4"/>
    </row>
    <row r="223" spans="3:96" x14ac:dyDescent="0.2">
      <c r="D223" s="4"/>
    </row>
    <row r="224" spans="3:96" x14ac:dyDescent="0.2">
      <c r="D224" s="4"/>
    </row>
    <row r="225" spans="4:4" x14ac:dyDescent="0.2">
      <c r="D225" s="4"/>
    </row>
    <row r="226" spans="4:4" x14ac:dyDescent="0.2">
      <c r="D226" s="4"/>
    </row>
    <row r="227" spans="4:4" x14ac:dyDescent="0.2">
      <c r="D227" s="4"/>
    </row>
    <row r="228" spans="4:4" x14ac:dyDescent="0.2">
      <c r="D228" s="4"/>
    </row>
    <row r="229" spans="4:4" x14ac:dyDescent="0.2">
      <c r="D229" s="4"/>
    </row>
    <row r="230" spans="4:4" x14ac:dyDescent="0.2">
      <c r="D230" s="4"/>
    </row>
    <row r="231" spans="4:4" x14ac:dyDescent="0.2">
      <c r="D231" s="4"/>
    </row>
    <row r="232" spans="4:4" x14ac:dyDescent="0.2">
      <c r="D232" s="4"/>
    </row>
    <row r="233" spans="4:4" x14ac:dyDescent="0.2">
      <c r="D233" s="4"/>
    </row>
    <row r="234" spans="4:4" x14ac:dyDescent="0.2">
      <c r="D234" s="4"/>
    </row>
    <row r="235" spans="4:4" x14ac:dyDescent="0.2">
      <c r="D235" s="4"/>
    </row>
    <row r="236" spans="4:4" x14ac:dyDescent="0.2">
      <c r="D236" s="4"/>
    </row>
    <row r="237" spans="4:4" x14ac:dyDescent="0.2">
      <c r="D237" s="4"/>
    </row>
    <row r="238" spans="4:4" x14ac:dyDescent="0.2">
      <c r="D238" s="4"/>
    </row>
    <row r="239" spans="4:4" x14ac:dyDescent="0.2">
      <c r="D239" s="4"/>
    </row>
    <row r="240" spans="4:4" x14ac:dyDescent="0.2">
      <c r="D240" s="4"/>
    </row>
    <row r="241" spans="4:4" x14ac:dyDescent="0.2">
      <c r="D241" s="4"/>
    </row>
    <row r="242" spans="4:4" x14ac:dyDescent="0.2">
      <c r="D242" s="4"/>
    </row>
    <row r="243" spans="4:4" x14ac:dyDescent="0.2">
      <c r="D243" s="4"/>
    </row>
    <row r="244" spans="4:4" x14ac:dyDescent="0.2">
      <c r="D244" s="4"/>
    </row>
    <row r="245" spans="4:4" x14ac:dyDescent="0.2">
      <c r="D245" s="4"/>
    </row>
    <row r="246" spans="4:4" x14ac:dyDescent="0.2">
      <c r="D246" s="4"/>
    </row>
    <row r="247" spans="4:4" x14ac:dyDescent="0.2">
      <c r="D247" s="4"/>
    </row>
    <row r="248" spans="4:4" x14ac:dyDescent="0.2">
      <c r="D248" s="4"/>
    </row>
    <row r="249" spans="4:4" x14ac:dyDescent="0.2">
      <c r="D249" s="4"/>
    </row>
    <row r="250" spans="4:4" x14ac:dyDescent="0.2">
      <c r="D250" s="4"/>
    </row>
    <row r="251" spans="4:4" x14ac:dyDescent="0.2">
      <c r="D251" s="4"/>
    </row>
    <row r="252" spans="4:4" x14ac:dyDescent="0.2">
      <c r="D252" s="4"/>
    </row>
    <row r="253" spans="4:4" x14ac:dyDescent="0.2">
      <c r="D253" s="4"/>
    </row>
    <row r="254" spans="4:4" x14ac:dyDescent="0.2">
      <c r="D254" s="4"/>
    </row>
    <row r="255" spans="4:4" x14ac:dyDescent="0.2">
      <c r="D255" s="4"/>
    </row>
    <row r="256" spans="4:4" x14ac:dyDescent="0.2">
      <c r="D256" s="4"/>
    </row>
    <row r="257" spans="4:4" x14ac:dyDescent="0.2">
      <c r="D257" s="4"/>
    </row>
    <row r="258" spans="4:4" x14ac:dyDescent="0.2">
      <c r="D258" s="4"/>
    </row>
    <row r="259" spans="4:4" x14ac:dyDescent="0.2">
      <c r="D259" s="4"/>
    </row>
    <row r="260" spans="4:4" x14ac:dyDescent="0.2">
      <c r="D260" s="4"/>
    </row>
    <row r="261" spans="4:4" x14ac:dyDescent="0.2">
      <c r="D261" s="4"/>
    </row>
    <row r="262" spans="4:4" x14ac:dyDescent="0.2">
      <c r="D262" s="4"/>
    </row>
    <row r="263" spans="4:4" x14ac:dyDescent="0.2">
      <c r="D263" s="4"/>
    </row>
    <row r="264" spans="4:4" x14ac:dyDescent="0.2">
      <c r="D264" s="4"/>
    </row>
    <row r="265" spans="4:4" x14ac:dyDescent="0.2">
      <c r="D265" s="4"/>
    </row>
    <row r="266" spans="4:4" x14ac:dyDescent="0.2">
      <c r="D266" s="4"/>
    </row>
    <row r="267" spans="4:4" x14ac:dyDescent="0.2">
      <c r="D267" s="4"/>
    </row>
    <row r="268" spans="4:4" x14ac:dyDescent="0.2">
      <c r="D268" s="4"/>
    </row>
    <row r="269" spans="4:4" x14ac:dyDescent="0.2">
      <c r="D269" s="4"/>
    </row>
    <row r="270" spans="4:4" x14ac:dyDescent="0.2">
      <c r="D270" s="4"/>
    </row>
    <row r="271" spans="4:4" x14ac:dyDescent="0.2">
      <c r="D271" s="4"/>
    </row>
    <row r="272" spans="4:4" x14ac:dyDescent="0.2">
      <c r="D272" s="4"/>
    </row>
    <row r="273" spans="4:4" x14ac:dyDescent="0.2">
      <c r="D273" s="4"/>
    </row>
    <row r="274" spans="4:4" x14ac:dyDescent="0.2">
      <c r="D274" s="4"/>
    </row>
    <row r="275" spans="4:4" x14ac:dyDescent="0.2">
      <c r="D275" s="4"/>
    </row>
    <row r="276" spans="4:4" x14ac:dyDescent="0.2">
      <c r="D276" s="4"/>
    </row>
    <row r="277" spans="4:4" x14ac:dyDescent="0.2">
      <c r="D277" s="4"/>
    </row>
    <row r="278" spans="4:4" x14ac:dyDescent="0.2">
      <c r="D278" s="4"/>
    </row>
    <row r="279" spans="4:4" x14ac:dyDescent="0.2">
      <c r="D279" s="4"/>
    </row>
    <row r="280" spans="4:4" x14ac:dyDescent="0.2">
      <c r="D280" s="4"/>
    </row>
    <row r="281" spans="4:4" x14ac:dyDescent="0.2">
      <c r="D281" s="4"/>
    </row>
    <row r="282" spans="4:4" x14ac:dyDescent="0.2">
      <c r="D282" s="4"/>
    </row>
    <row r="283" spans="4:4" x14ac:dyDescent="0.2">
      <c r="D283" s="4"/>
    </row>
    <row r="284" spans="4:4" x14ac:dyDescent="0.2">
      <c r="D284" s="4"/>
    </row>
    <row r="285" spans="4:4" x14ac:dyDescent="0.2">
      <c r="D285" s="4"/>
    </row>
    <row r="286" spans="4:4" x14ac:dyDescent="0.2">
      <c r="D286" s="4"/>
    </row>
    <row r="287" spans="4:4" x14ac:dyDescent="0.2">
      <c r="D287" s="4"/>
    </row>
    <row r="288" spans="4:4" x14ac:dyDescent="0.2">
      <c r="D288" s="4"/>
    </row>
    <row r="289" spans="4:4" x14ac:dyDescent="0.2">
      <c r="D289" s="4"/>
    </row>
    <row r="290" spans="4:4" x14ac:dyDescent="0.2">
      <c r="D290" s="4"/>
    </row>
    <row r="291" spans="4:4" x14ac:dyDescent="0.2">
      <c r="D291" s="4"/>
    </row>
    <row r="292" spans="4:4" x14ac:dyDescent="0.2">
      <c r="D292" s="4"/>
    </row>
    <row r="293" spans="4:4" x14ac:dyDescent="0.2">
      <c r="D293" s="4"/>
    </row>
    <row r="294" spans="4:4" x14ac:dyDescent="0.2">
      <c r="D294" s="4"/>
    </row>
    <row r="295" spans="4:4" x14ac:dyDescent="0.2">
      <c r="D295" s="4"/>
    </row>
    <row r="296" spans="4:4" x14ac:dyDescent="0.2">
      <c r="D296" s="4"/>
    </row>
    <row r="297" spans="4:4" x14ac:dyDescent="0.2">
      <c r="D297" s="4"/>
    </row>
    <row r="298" spans="4:4" x14ac:dyDescent="0.2">
      <c r="D298" s="4"/>
    </row>
    <row r="299" spans="4:4" x14ac:dyDescent="0.2">
      <c r="D299" s="4"/>
    </row>
    <row r="300" spans="4:4" x14ac:dyDescent="0.2">
      <c r="D300" s="4"/>
    </row>
    <row r="301" spans="4:4" x14ac:dyDescent="0.2">
      <c r="D301" s="4"/>
    </row>
    <row r="302" spans="4:4" x14ac:dyDescent="0.2">
      <c r="D302" s="4"/>
    </row>
    <row r="303" spans="4:4" x14ac:dyDescent="0.2">
      <c r="D303" s="4"/>
    </row>
    <row r="304" spans="4:4" x14ac:dyDescent="0.2">
      <c r="D304" s="4"/>
    </row>
    <row r="305" spans="4:4" x14ac:dyDescent="0.2">
      <c r="D305" s="4"/>
    </row>
    <row r="306" spans="4:4" x14ac:dyDescent="0.2">
      <c r="D306" s="4"/>
    </row>
    <row r="307" spans="4:4" x14ac:dyDescent="0.2">
      <c r="D307" s="4"/>
    </row>
    <row r="308" spans="4:4" x14ac:dyDescent="0.2">
      <c r="D308" s="4"/>
    </row>
    <row r="309" spans="4:4" x14ac:dyDescent="0.2">
      <c r="D309" s="4"/>
    </row>
    <row r="310" spans="4:4" x14ac:dyDescent="0.2">
      <c r="D310" s="4"/>
    </row>
    <row r="311" spans="4:4" x14ac:dyDescent="0.2">
      <c r="D311" s="4"/>
    </row>
    <row r="312" spans="4:4" x14ac:dyDescent="0.2">
      <c r="D312" s="4"/>
    </row>
    <row r="313" spans="4:4" x14ac:dyDescent="0.2">
      <c r="D313" s="4"/>
    </row>
    <row r="314" spans="4:4" x14ac:dyDescent="0.2">
      <c r="D314" s="4"/>
    </row>
    <row r="315" spans="4:4" x14ac:dyDescent="0.2">
      <c r="D315" s="4"/>
    </row>
    <row r="316" spans="4:4" x14ac:dyDescent="0.2">
      <c r="D316" s="4"/>
    </row>
    <row r="317" spans="4:4" x14ac:dyDescent="0.2">
      <c r="D317" s="4"/>
    </row>
    <row r="318" spans="4:4" x14ac:dyDescent="0.2">
      <c r="D318" s="4"/>
    </row>
    <row r="319" spans="4:4" x14ac:dyDescent="0.2">
      <c r="D319" s="4"/>
    </row>
    <row r="320" spans="4:4" x14ac:dyDescent="0.2">
      <c r="D320" s="4"/>
    </row>
    <row r="321" spans="4:4" x14ac:dyDescent="0.2">
      <c r="D321" s="4"/>
    </row>
    <row r="322" spans="4:4" x14ac:dyDescent="0.2">
      <c r="D322" s="4"/>
    </row>
    <row r="323" spans="4:4" x14ac:dyDescent="0.2">
      <c r="D323" s="4"/>
    </row>
    <row r="324" spans="4:4" x14ac:dyDescent="0.2">
      <c r="D324" s="4"/>
    </row>
    <row r="325" spans="4:4" x14ac:dyDescent="0.2">
      <c r="D325" s="4"/>
    </row>
    <row r="326" spans="4:4" x14ac:dyDescent="0.2">
      <c r="D326" s="4"/>
    </row>
    <row r="327" spans="4:4" x14ac:dyDescent="0.2">
      <c r="D327" s="4"/>
    </row>
    <row r="328" spans="4:4" x14ac:dyDescent="0.2">
      <c r="D328" s="4"/>
    </row>
    <row r="329" spans="4:4" x14ac:dyDescent="0.2">
      <c r="D329" s="4"/>
    </row>
    <row r="330" spans="4:4" x14ac:dyDescent="0.2">
      <c r="D330" s="4"/>
    </row>
    <row r="331" spans="4:4" x14ac:dyDescent="0.2">
      <c r="D331" s="4"/>
    </row>
    <row r="332" spans="4:4" x14ac:dyDescent="0.2">
      <c r="D332" s="4"/>
    </row>
    <row r="333" spans="4:4" x14ac:dyDescent="0.2">
      <c r="D333" s="4"/>
    </row>
    <row r="334" spans="4:4" x14ac:dyDescent="0.2">
      <c r="D334" s="4"/>
    </row>
    <row r="335" spans="4:4" x14ac:dyDescent="0.2">
      <c r="D335" s="4"/>
    </row>
    <row r="336" spans="4:4" x14ac:dyDescent="0.2">
      <c r="D336" s="4"/>
    </row>
    <row r="337" spans="4:4" x14ac:dyDescent="0.2">
      <c r="D337" s="4"/>
    </row>
    <row r="338" spans="4:4" x14ac:dyDescent="0.2">
      <c r="D338" s="4"/>
    </row>
    <row r="339" spans="4:4" x14ac:dyDescent="0.2">
      <c r="D339" s="4"/>
    </row>
    <row r="340" spans="4:4" x14ac:dyDescent="0.2">
      <c r="D340" s="4"/>
    </row>
    <row r="341" spans="4:4" x14ac:dyDescent="0.2">
      <c r="D341" s="4"/>
    </row>
    <row r="342" spans="4:4" x14ac:dyDescent="0.2">
      <c r="D342" s="4"/>
    </row>
    <row r="343" spans="4:4" x14ac:dyDescent="0.2">
      <c r="D343" s="4"/>
    </row>
    <row r="344" spans="4:4" x14ac:dyDescent="0.2">
      <c r="D344" s="4"/>
    </row>
    <row r="345" spans="4:4" x14ac:dyDescent="0.2">
      <c r="D345" s="4"/>
    </row>
    <row r="346" spans="4:4" x14ac:dyDescent="0.2">
      <c r="D346" s="4"/>
    </row>
    <row r="347" spans="4:4" x14ac:dyDescent="0.2">
      <c r="D347" s="4"/>
    </row>
    <row r="348" spans="4:4" x14ac:dyDescent="0.2">
      <c r="D348" s="4"/>
    </row>
  </sheetData>
  <sheetProtection algorithmName="SHA-512" hashValue="sIMPeKf8el28NB2isz5lmNDo4cwU3r7i+cNC//VcrY8KZgYSHV6rtZfcsPVr4VuVZonmYNsZQheB/WuP0Oj5Ag==" saltValue="zB7Ew0l4+vQZVNpJBeCq3A==" spinCount="100000" sheet="1" objects="1" scenarios="1" formatCells="0"/>
  <pageMargins left="0.78740157499999996" right="0.78740157499999996" top="0.85" bottom="0.51" header="0.44" footer="0.92"/>
  <pageSetup paperSize="9" scale="75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81E04"/>
  </sheetPr>
  <dimension ref="A1:CU381"/>
  <sheetViews>
    <sheetView zoomScale="75" zoomScaleNormal="75" workbookViewId="0"/>
  </sheetViews>
  <sheetFormatPr defaultRowHeight="12.75" x14ac:dyDescent="0.2"/>
  <cols>
    <col min="1" max="1" width="2.28515625" customWidth="1"/>
    <col min="2" max="2" width="57.5703125" customWidth="1"/>
    <col min="3" max="3" width="8.7109375" customWidth="1"/>
    <col min="4" max="4" width="15.85546875" style="182" customWidth="1"/>
    <col min="5" max="5" width="9.140625" style="182"/>
    <col min="6" max="6" width="4" customWidth="1"/>
    <col min="7" max="7" width="45.7109375" customWidth="1"/>
    <col min="8" max="8" width="14.140625" customWidth="1"/>
    <col min="9" max="9" width="12.7109375" customWidth="1"/>
    <col min="10" max="10" width="11.85546875" customWidth="1"/>
    <col min="11" max="11" width="18.28515625" customWidth="1"/>
  </cols>
  <sheetData>
    <row r="1" spans="1:99" x14ac:dyDescent="0.2">
      <c r="A1" s="8"/>
      <c r="B1" s="8"/>
      <c r="C1" s="8"/>
      <c r="D1" s="169"/>
      <c r="E1" s="169"/>
      <c r="F1" s="8"/>
      <c r="G1" s="8"/>
      <c r="H1" s="8"/>
      <c r="I1" s="8"/>
      <c r="J1" s="8"/>
      <c r="K1" s="8"/>
      <c r="L1" s="8"/>
    </row>
    <row r="2" spans="1:99" ht="14.25" x14ac:dyDescent="0.2">
      <c r="A2" s="8"/>
      <c r="B2" s="29" t="s">
        <v>329</v>
      </c>
      <c r="C2" s="13"/>
      <c r="D2" s="177"/>
      <c r="E2" s="172"/>
      <c r="F2" s="13"/>
      <c r="G2" s="29" t="s">
        <v>264</v>
      </c>
      <c r="H2" s="13"/>
      <c r="I2" s="13"/>
      <c r="J2" s="7"/>
      <c r="K2" s="7"/>
      <c r="L2" s="7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</row>
    <row r="3" spans="1:99" s="74" customFormat="1" ht="15" thickBot="1" x14ac:dyDescent="0.25">
      <c r="A3" s="11"/>
      <c r="B3" s="63"/>
      <c r="C3" s="9"/>
      <c r="D3" s="184"/>
      <c r="E3" s="184"/>
      <c r="F3" s="9"/>
      <c r="G3" s="63"/>
      <c r="H3" s="9"/>
      <c r="I3" s="9"/>
      <c r="J3" s="9"/>
      <c r="K3" s="9"/>
      <c r="L3" s="9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</row>
    <row r="4" spans="1:99" ht="7.5" customHeight="1" thickTop="1" thickBot="1" x14ac:dyDescent="0.25">
      <c r="A4" s="8"/>
      <c r="B4" s="7"/>
      <c r="C4" s="7"/>
      <c r="D4" s="172"/>
      <c r="E4" s="172"/>
      <c r="F4" s="68"/>
      <c r="G4" s="69"/>
      <c r="H4" s="70"/>
      <c r="I4" s="71"/>
      <c r="J4" s="7"/>
      <c r="K4" s="7"/>
      <c r="L4" s="7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</row>
    <row r="5" spans="1:99" ht="42" customHeight="1" thickTop="1" x14ac:dyDescent="0.2">
      <c r="A5" s="8"/>
      <c r="B5" s="15" t="s">
        <v>26</v>
      </c>
      <c r="C5" s="16" t="s">
        <v>27</v>
      </c>
      <c r="D5" s="189" t="s">
        <v>67</v>
      </c>
      <c r="E5" s="172"/>
      <c r="F5" s="54" t="s">
        <v>50</v>
      </c>
      <c r="G5" s="67" t="s">
        <v>46</v>
      </c>
      <c r="H5" s="75" t="s">
        <v>47</v>
      </c>
      <c r="I5" s="56" t="s">
        <v>53</v>
      </c>
      <c r="J5" s="9"/>
      <c r="K5" s="7"/>
      <c r="L5" s="7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</row>
    <row r="6" spans="1:99" ht="14.25" x14ac:dyDescent="0.2">
      <c r="A6" s="8"/>
      <c r="B6" s="17" t="s">
        <v>140</v>
      </c>
      <c r="C6" s="18" t="s">
        <v>68</v>
      </c>
      <c r="D6" s="174"/>
      <c r="E6" s="172"/>
      <c r="F6" s="24">
        <v>1</v>
      </c>
      <c r="G6" s="21" t="s">
        <v>87</v>
      </c>
      <c r="H6" s="105" t="e">
        <f>((D20-D22)/(D6+D7+D8+D9+D10+D11+D12+D13))*100</f>
        <v>#DIV/0!</v>
      </c>
      <c r="I6" s="25">
        <f>IF((D6+D7+D8+D9+D10+D11+D12+D13)=0,0,IF((H6)&lt;=0,0,IF(H6&lt;1.5,1,IF(H6&gt;3,3,2))))</f>
        <v>0</v>
      </c>
      <c r="J6" s="31"/>
      <c r="K6" s="10"/>
      <c r="L6" s="10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</row>
    <row r="7" spans="1:99" ht="14.25" x14ac:dyDescent="0.2">
      <c r="A7" s="8"/>
      <c r="B7" s="104" t="s">
        <v>113</v>
      </c>
      <c r="C7" s="103"/>
      <c r="D7" s="174"/>
      <c r="E7" s="172"/>
      <c r="F7" s="24">
        <v>2</v>
      </c>
      <c r="G7" s="21" t="s">
        <v>88</v>
      </c>
      <c r="H7" s="105" t="e">
        <f>((D20-D22)/((D6+D7+D8+D9+D10+D11+D12+D13)-(D14+D15)))*100</f>
        <v>#DIV/0!</v>
      </c>
      <c r="I7" s="106">
        <f>IF(AND((D20-D22)&lt;0,(D6+D7+D8+D9+D10+D11+D12+D13-D14-D15)&lt;0),0,IF(D6+D7+D8+D9+D10+D11+D12+D13-D14-D15&lt;=0,0,IF((H7)&lt;=0,0,IF(H7&lt;1.7,1,IF(H7&gt;4,3,2)))))</f>
        <v>0</v>
      </c>
      <c r="J7" s="31"/>
      <c r="K7" s="10"/>
      <c r="L7" s="10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</row>
    <row r="8" spans="1:99" ht="14.25" x14ac:dyDescent="0.2">
      <c r="A8" s="8"/>
      <c r="B8" s="17" t="s">
        <v>76</v>
      </c>
      <c r="C8" s="18" t="s">
        <v>69</v>
      </c>
      <c r="D8" s="174"/>
      <c r="E8" s="172"/>
      <c r="F8" s="24">
        <v>3</v>
      </c>
      <c r="G8" s="21" t="s">
        <v>25</v>
      </c>
      <c r="H8" s="105" t="e">
        <f>((D14+D15)/(D6+D7+D8+D9+D10+D11+D12+D13))*100</f>
        <v>#DIV/0!</v>
      </c>
      <c r="I8" s="106">
        <f>IF((D6+D7+D8+D9+D10+D11+D12+D13)=0,0,IF((H8)&gt;=100,0,IF(H8&lt;30,3,IF(H8&gt;50,1,2))))</f>
        <v>0</v>
      </c>
      <c r="J8" s="31"/>
      <c r="K8" s="10"/>
      <c r="L8" s="10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</row>
    <row r="9" spans="1:99" ht="14.25" x14ac:dyDescent="0.2">
      <c r="A9" s="8"/>
      <c r="B9" s="17" t="s">
        <v>77</v>
      </c>
      <c r="C9" s="18" t="s">
        <v>70</v>
      </c>
      <c r="D9" s="174"/>
      <c r="E9" s="172"/>
      <c r="F9" s="24">
        <v>4</v>
      </c>
      <c r="G9" s="21" t="s">
        <v>107</v>
      </c>
      <c r="H9" s="105" t="e">
        <f>((D6+D7+D8+D9+D10+D11+D12+D13)-(D14+D15))/(D6+D7)</f>
        <v>#DIV/0!</v>
      </c>
      <c r="I9" s="106">
        <f>IF(AND((D6+D7)=0,(D6+D7+D8+D9+D10+D11+D12+D13-D14-D15)&lt;0),0,IF((D6+D7)=0,3,IF((H9)&lt;=0,0,IF(H9&lt;0.51,1,IF(H9&gt;1,3,2)))))</f>
        <v>3</v>
      </c>
      <c r="J9" s="31"/>
      <c r="K9" s="10"/>
      <c r="L9" s="10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</row>
    <row r="10" spans="1:99" ht="14.25" x14ac:dyDescent="0.2">
      <c r="A10" s="8"/>
      <c r="B10" s="104" t="s">
        <v>114</v>
      </c>
      <c r="C10" s="103"/>
      <c r="D10" s="174"/>
      <c r="E10" s="172"/>
      <c r="F10" s="24">
        <v>5</v>
      </c>
      <c r="G10" s="21" t="s">
        <v>89</v>
      </c>
      <c r="H10" s="115" t="e">
        <f>D19/D18</f>
        <v>#DIV/0!</v>
      </c>
      <c r="I10" s="106">
        <f>IF(AND(D18&lt;=0,D19&lt;=0),0,IF(D18&lt;=0,0,IF(H10&gt;1,0,IF(H10&lt;0.95,3,IF(H10&gt;0.99,1,2)))))</f>
        <v>0</v>
      </c>
      <c r="J10" s="31"/>
      <c r="K10" s="10"/>
      <c r="L10" s="10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</row>
    <row r="11" spans="1:99" ht="14.25" x14ac:dyDescent="0.2">
      <c r="A11" s="8"/>
      <c r="B11" s="17" t="s">
        <v>78</v>
      </c>
      <c r="C11" s="18" t="s">
        <v>71</v>
      </c>
      <c r="D11" s="174"/>
      <c r="E11" s="172"/>
      <c r="F11" s="24">
        <v>6</v>
      </c>
      <c r="G11" s="21" t="s">
        <v>90</v>
      </c>
      <c r="H11" s="105" t="e">
        <f>(D11/D18)*360</f>
        <v>#DIV/0!</v>
      </c>
      <c r="I11" s="106">
        <f>IF(AND(D18&lt;=0,D11&lt;=0),1,IF(D18&lt;=0,1,IF(D11&lt;=0,1,IF(H11&lt;40,3,IF(H11&gt;70,1,2)))))</f>
        <v>1</v>
      </c>
      <c r="J11" s="31"/>
      <c r="K11" s="10"/>
      <c r="L11" s="10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</row>
    <row r="12" spans="1:99" ht="14.25" x14ac:dyDescent="0.2">
      <c r="A12" s="8"/>
      <c r="B12" s="17" t="s">
        <v>110</v>
      </c>
      <c r="C12" s="18" t="s">
        <v>72</v>
      </c>
      <c r="D12" s="174"/>
      <c r="E12" s="172"/>
      <c r="F12" s="24">
        <v>7</v>
      </c>
      <c r="G12" s="21" t="s">
        <v>91</v>
      </c>
      <c r="H12" s="105" t="e">
        <f>D18/(D6+D7+D8+D9+D10+D11+D12+D13)</f>
        <v>#DIV/0!</v>
      </c>
      <c r="I12" s="106">
        <f>IF(AND(D18&lt;=0,(D6+D7+D8+D9+D10+D11+D12+D13)&lt;=0),1,IF((D6+D7+D8+D9+D10+D11+D12+D13)&lt;=0,1,IF(H12&lt;0.3,1,IF(H12&gt;1,3,2))))</f>
        <v>1</v>
      </c>
      <c r="J12" s="31"/>
      <c r="K12" s="10"/>
      <c r="L12" s="10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</row>
    <row r="13" spans="1:99" ht="14.25" x14ac:dyDescent="0.2">
      <c r="A13" s="8"/>
      <c r="B13" s="17" t="s">
        <v>112</v>
      </c>
      <c r="C13" s="18" t="s">
        <v>73</v>
      </c>
      <c r="D13" s="174"/>
      <c r="E13" s="172"/>
      <c r="F13" s="24">
        <v>8</v>
      </c>
      <c r="G13" s="21" t="s">
        <v>156</v>
      </c>
      <c r="H13" s="105" t="e">
        <f>(D12+D8+D9+D10)/D14</f>
        <v>#DIV/0!</v>
      </c>
      <c r="I13" s="106">
        <f>IF(AND(D14&lt;=0,(D12+D8+D9+D10)&lt;=0),1,IF(D14&lt;=0,3,IF(H13&lt;0.7,1,IF(H13&gt;1.5,3,2))))</f>
        <v>1</v>
      </c>
      <c r="J13" s="31"/>
      <c r="K13" s="10"/>
      <c r="L13" s="10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</row>
    <row r="14" spans="1:99" ht="14.25" x14ac:dyDescent="0.2">
      <c r="A14" s="8"/>
      <c r="B14" s="17" t="s">
        <v>178</v>
      </c>
      <c r="C14" s="18" t="s">
        <v>74</v>
      </c>
      <c r="D14" s="174"/>
      <c r="E14" s="172"/>
      <c r="F14" s="24">
        <v>9</v>
      </c>
      <c r="G14" s="21" t="s">
        <v>92</v>
      </c>
      <c r="H14" s="105" t="e">
        <f>(D14+D15)/D20</f>
        <v>#DIV/0!</v>
      </c>
      <c r="I14" s="106">
        <f>IF(AND((D14+D15)=0,D20&gt;0),3,IF(D20&lt;=0,0,IF(H14&gt;7,1,IF(H14&lt;=0,0,IF(H14&lt;5,3,2)))))</f>
        <v>0</v>
      </c>
      <c r="J14" s="31"/>
      <c r="K14" s="10"/>
      <c r="L14" s="10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</row>
    <row r="15" spans="1:99" ht="15" thickBot="1" x14ac:dyDescent="0.25">
      <c r="A15" s="8"/>
      <c r="B15" s="19" t="s">
        <v>5</v>
      </c>
      <c r="C15" s="20" t="s">
        <v>75</v>
      </c>
      <c r="D15" s="176"/>
      <c r="E15" s="172"/>
      <c r="F15" s="111">
        <v>10</v>
      </c>
      <c r="G15" s="112" t="s">
        <v>153</v>
      </c>
      <c r="H15" s="113" t="e">
        <f>(((D6+D7+D10+D13)-('2015-DE'!D6+'2015-DE'!D7+'2015-DE'!D10+'2015-DE'!D13)+D22)/('2015-DE'!D6+'2015-DE'!D7+'2015-DE'!D10+'2015-DE'!D13))*100</f>
        <v>#DIV/0!</v>
      </c>
      <c r="I15" s="114">
        <f>IF(AND((D6+D7+D10+D13)=0,D22=0,('2015-DE'!D6+'2015-DE'!D7+'2015-DE'!D10+'2015-DE'!D13)=0),0, IF(('2015-DE'!D6+'2015-DE'!D7+'2015-DE'!D10+'2015-DE'!D13)=0,3, IF(H15&lt;=0,0, IF(H15&lt;2.51,1, IF(H15&gt;5,3,2)))))</f>
        <v>0</v>
      </c>
      <c r="J15" s="31"/>
      <c r="K15" s="10"/>
      <c r="L15" s="10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</row>
    <row r="16" spans="1:99" ht="16.5" thickTop="1" thickBot="1" x14ac:dyDescent="0.25">
      <c r="A16" s="8"/>
      <c r="B16" s="10"/>
      <c r="C16" s="30"/>
      <c r="D16" s="190"/>
      <c r="E16" s="172"/>
      <c r="F16" s="26" t="s">
        <v>54</v>
      </c>
      <c r="G16" s="27" t="s">
        <v>328</v>
      </c>
      <c r="H16" s="27"/>
      <c r="I16" s="28">
        <f>SUM(I6:I15)</f>
        <v>6</v>
      </c>
      <c r="J16" s="9"/>
      <c r="K16" s="7"/>
      <c r="L16" s="7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</row>
    <row r="17" spans="1:99" ht="29.25" thickTop="1" x14ac:dyDescent="0.2">
      <c r="A17" s="8"/>
      <c r="B17" s="15" t="s">
        <v>26</v>
      </c>
      <c r="C17" s="16" t="s">
        <v>27</v>
      </c>
      <c r="D17" s="189" t="s">
        <v>79</v>
      </c>
      <c r="E17" s="172"/>
      <c r="F17" s="7"/>
      <c r="G17" s="7"/>
      <c r="H17" s="7"/>
      <c r="I17" s="7"/>
      <c r="J17" s="7"/>
      <c r="K17" s="7"/>
      <c r="L17" s="7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</row>
    <row r="18" spans="1:99" ht="15" thickBot="1" x14ac:dyDescent="0.25">
      <c r="A18" s="8"/>
      <c r="B18" s="17" t="s">
        <v>117</v>
      </c>
      <c r="C18" s="18" t="s">
        <v>80</v>
      </c>
      <c r="D18" s="174"/>
      <c r="E18" s="172"/>
      <c r="F18" s="7"/>
      <c r="G18" s="10"/>
      <c r="H18" s="10"/>
      <c r="I18" s="10"/>
      <c r="J18" s="10"/>
      <c r="K18" s="10"/>
      <c r="L18" s="7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</row>
    <row r="19" spans="1:99" ht="14.25" x14ac:dyDescent="0.2">
      <c r="A19" s="8"/>
      <c r="B19" s="17" t="s">
        <v>118</v>
      </c>
      <c r="C19" s="18" t="s">
        <v>81</v>
      </c>
      <c r="D19" s="174"/>
      <c r="E19" s="172"/>
      <c r="F19" s="8"/>
      <c r="G19" s="40" t="s">
        <v>85</v>
      </c>
      <c r="H19" s="41"/>
      <c r="I19" s="37"/>
      <c r="J19" s="37"/>
      <c r="K19" s="37"/>
      <c r="L19" s="7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</row>
    <row r="20" spans="1:99" ht="15" thickBot="1" x14ac:dyDescent="0.25">
      <c r="A20" s="8"/>
      <c r="B20" s="19" t="s">
        <v>163</v>
      </c>
      <c r="C20" s="20" t="s">
        <v>52</v>
      </c>
      <c r="D20" s="176"/>
      <c r="E20" s="172"/>
      <c r="F20" s="8"/>
      <c r="G20" s="42" t="s">
        <v>108</v>
      </c>
      <c r="H20" s="43"/>
      <c r="I20" s="37"/>
      <c r="J20" s="37"/>
      <c r="K20" s="37"/>
      <c r="L20" s="7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</row>
    <row r="21" spans="1:99" ht="15.75" thickTop="1" thickBot="1" x14ac:dyDescent="0.25">
      <c r="A21" s="8"/>
      <c r="B21" s="10"/>
      <c r="C21" s="30"/>
      <c r="D21" s="190"/>
      <c r="E21" s="191"/>
      <c r="F21" s="7"/>
      <c r="G21" s="44" t="s">
        <v>109</v>
      </c>
      <c r="H21" s="45"/>
      <c r="I21" s="39"/>
      <c r="J21" s="39"/>
      <c r="K21" s="37"/>
      <c r="L21" s="7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</row>
    <row r="22" spans="1:99" ht="15.75" thickTop="1" thickBot="1" x14ac:dyDescent="0.25">
      <c r="A22" s="8"/>
      <c r="B22" s="35" t="s">
        <v>82</v>
      </c>
      <c r="C22" s="36" t="s">
        <v>83</v>
      </c>
      <c r="D22" s="192"/>
      <c r="E22" s="191"/>
      <c r="F22" s="7"/>
      <c r="G22" s="6"/>
      <c r="H22" s="6"/>
      <c r="I22" s="6"/>
      <c r="J22" s="6"/>
      <c r="K22" s="6"/>
      <c r="L22" s="7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</row>
    <row r="23" spans="1:99" ht="15" thickTop="1" x14ac:dyDescent="0.2">
      <c r="A23" s="8"/>
      <c r="E23" s="193"/>
      <c r="F23" s="7"/>
      <c r="G23" s="40" t="s">
        <v>84</v>
      </c>
      <c r="H23" s="46"/>
      <c r="I23" s="10"/>
      <c r="J23" s="10"/>
      <c r="K23" s="10"/>
      <c r="L23" s="7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</row>
    <row r="24" spans="1:99" ht="14.25" x14ac:dyDescent="0.2">
      <c r="A24" s="8"/>
      <c r="E24" s="193"/>
      <c r="F24" s="7"/>
      <c r="G24" s="42" t="s">
        <v>94</v>
      </c>
      <c r="H24" s="47"/>
      <c r="I24" s="38"/>
      <c r="J24" s="10"/>
      <c r="K24" s="32"/>
      <c r="L24" s="7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</row>
    <row r="25" spans="1:99" ht="15" thickBot="1" x14ac:dyDescent="0.25">
      <c r="A25" s="8"/>
      <c r="B25" s="10"/>
      <c r="C25" s="30"/>
      <c r="D25" s="190"/>
      <c r="E25" s="193"/>
      <c r="F25" s="7"/>
      <c r="G25" s="44" t="s">
        <v>95</v>
      </c>
      <c r="H25" s="48"/>
      <c r="I25" s="38"/>
      <c r="J25" s="10"/>
      <c r="K25" s="10"/>
      <c r="L25" s="7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</row>
    <row r="26" spans="1:99" ht="15" thickBot="1" x14ac:dyDescent="0.25">
      <c r="A26" s="8"/>
      <c r="B26" s="10"/>
      <c r="C26" s="30"/>
      <c r="D26" s="190"/>
      <c r="E26" s="193"/>
      <c r="F26" s="7"/>
      <c r="G26" s="6"/>
      <c r="H26" s="10"/>
      <c r="I26" s="10"/>
      <c r="J26" s="10"/>
      <c r="K26" s="10"/>
      <c r="L26" s="7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</row>
    <row r="27" spans="1:99" ht="15" thickBot="1" x14ac:dyDescent="0.25">
      <c r="A27" s="8"/>
      <c r="B27" s="10"/>
      <c r="C27" s="30"/>
      <c r="D27" s="190"/>
      <c r="E27" s="193"/>
      <c r="F27" s="7"/>
      <c r="G27" s="49" t="s">
        <v>86</v>
      </c>
      <c r="H27" s="10"/>
      <c r="I27" s="10"/>
      <c r="J27" s="10"/>
      <c r="K27" s="10"/>
      <c r="L27" s="7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</row>
    <row r="28" spans="1:99" ht="14.25" x14ac:dyDescent="0.2">
      <c r="A28" s="8"/>
      <c r="B28" s="10"/>
      <c r="C28" s="30"/>
      <c r="D28" s="190"/>
      <c r="E28" s="193"/>
      <c r="F28" s="7"/>
      <c r="G28" s="10"/>
      <c r="H28" s="10"/>
      <c r="I28" s="10"/>
      <c r="J28" s="10"/>
      <c r="K28" s="10"/>
      <c r="L28" s="7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</row>
    <row r="29" spans="1:99" ht="14.25" x14ac:dyDescent="0.2">
      <c r="A29" s="8"/>
      <c r="B29" s="10"/>
      <c r="C29" s="30"/>
      <c r="D29" s="190"/>
      <c r="E29" s="193"/>
      <c r="F29" s="7"/>
      <c r="G29" s="10" t="s">
        <v>115</v>
      </c>
      <c r="H29" s="10"/>
      <c r="I29" s="10"/>
      <c r="J29" s="10"/>
      <c r="K29" s="10"/>
      <c r="L29" s="7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</row>
    <row r="30" spans="1:99" ht="14.25" x14ac:dyDescent="0.2">
      <c r="A30" s="8"/>
      <c r="B30" s="31"/>
      <c r="C30" s="33"/>
      <c r="D30" s="194"/>
      <c r="E30" s="193"/>
      <c r="F30" s="7"/>
      <c r="G30" s="10" t="s">
        <v>116</v>
      </c>
      <c r="H30" s="10"/>
      <c r="I30" s="10"/>
      <c r="J30" s="10"/>
      <c r="K30" s="10"/>
      <c r="L30" s="7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</row>
    <row r="31" spans="1:99" ht="14.25" x14ac:dyDescent="0.2">
      <c r="A31" s="8"/>
      <c r="B31" s="31"/>
      <c r="C31" s="33"/>
      <c r="D31" s="194"/>
      <c r="E31" s="193"/>
      <c r="F31" s="7"/>
      <c r="G31" s="7"/>
      <c r="H31" s="7"/>
      <c r="I31" s="7"/>
      <c r="J31" s="7"/>
      <c r="K31" s="7"/>
      <c r="L31" s="7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</row>
    <row r="32" spans="1:99" ht="14.25" x14ac:dyDescent="0.2">
      <c r="A32" s="8"/>
      <c r="B32" s="31"/>
      <c r="C32" s="33"/>
      <c r="D32" s="194"/>
      <c r="E32" s="193"/>
      <c r="F32" s="7"/>
      <c r="G32" s="7"/>
      <c r="H32" s="7"/>
      <c r="I32" s="7"/>
      <c r="J32" s="7"/>
      <c r="K32" s="7"/>
      <c r="L32" s="7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</row>
    <row r="33" spans="1:99" ht="14.25" x14ac:dyDescent="0.2">
      <c r="A33" s="8"/>
      <c r="B33" s="31"/>
      <c r="C33" s="33"/>
      <c r="D33" s="194"/>
      <c r="E33" s="193"/>
      <c r="F33" s="7"/>
      <c r="G33" s="7"/>
      <c r="H33" s="7"/>
      <c r="I33" s="7"/>
      <c r="J33" s="7"/>
      <c r="K33" s="7"/>
      <c r="L33" s="7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</row>
    <row r="34" spans="1:99" ht="14.25" x14ac:dyDescent="0.2">
      <c r="A34" s="8"/>
      <c r="B34" s="31"/>
      <c r="C34" s="33"/>
      <c r="D34" s="194"/>
      <c r="E34" s="193"/>
      <c r="F34" s="7"/>
      <c r="G34" s="7"/>
      <c r="H34" s="7"/>
      <c r="I34" s="7"/>
      <c r="J34" s="7"/>
      <c r="K34" s="7"/>
      <c r="L34" s="7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</row>
    <row r="35" spans="1:99" ht="14.25" x14ac:dyDescent="0.2">
      <c r="A35" s="8"/>
      <c r="B35" s="31"/>
      <c r="C35" s="33"/>
      <c r="D35" s="194"/>
      <c r="E35" s="193"/>
      <c r="F35" s="7"/>
      <c r="G35" s="7"/>
      <c r="H35" s="7"/>
      <c r="I35" s="7"/>
      <c r="J35" s="7"/>
      <c r="K35" s="7"/>
      <c r="L35" s="7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</row>
    <row r="36" spans="1:99" ht="14.25" x14ac:dyDescent="0.2">
      <c r="A36" s="8"/>
      <c r="B36" s="31"/>
      <c r="C36" s="33"/>
      <c r="D36" s="194"/>
      <c r="E36" s="193"/>
      <c r="F36" s="7"/>
      <c r="G36" s="7"/>
      <c r="H36" s="7"/>
      <c r="I36" s="7"/>
      <c r="J36" s="7"/>
      <c r="K36" s="7"/>
      <c r="L36" s="7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</row>
    <row r="37" spans="1:99" ht="14.25" x14ac:dyDescent="0.2">
      <c r="A37" s="8"/>
      <c r="B37" s="31"/>
      <c r="C37" s="33"/>
      <c r="D37" s="194"/>
      <c r="E37" s="193"/>
      <c r="F37" s="7"/>
      <c r="G37" s="7"/>
      <c r="H37" s="7"/>
      <c r="I37" s="7"/>
      <c r="J37" s="7"/>
      <c r="K37" s="7"/>
      <c r="L37" s="7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</row>
    <row r="38" spans="1:99" ht="14.25" x14ac:dyDescent="0.2">
      <c r="A38" s="8"/>
      <c r="B38" s="31"/>
      <c r="C38" s="33"/>
      <c r="D38" s="194"/>
      <c r="E38" s="193"/>
      <c r="F38" s="7"/>
      <c r="G38" s="7"/>
      <c r="H38" s="7"/>
      <c r="I38" s="7"/>
      <c r="J38" s="7"/>
      <c r="K38" s="7"/>
      <c r="L38" s="7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</row>
    <row r="39" spans="1:99" ht="14.25" x14ac:dyDescent="0.2">
      <c r="A39" s="8"/>
      <c r="B39" s="31"/>
      <c r="C39" s="33"/>
      <c r="D39" s="194"/>
      <c r="E39" s="193"/>
      <c r="F39" s="7"/>
      <c r="G39" s="7"/>
      <c r="H39" s="7"/>
      <c r="I39" s="7"/>
      <c r="J39" s="7"/>
      <c r="K39" s="7"/>
      <c r="L39" s="7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</row>
    <row r="40" spans="1:99" ht="14.25" x14ac:dyDescent="0.2">
      <c r="A40" s="8"/>
      <c r="B40" s="31"/>
      <c r="C40" s="34"/>
      <c r="D40" s="193"/>
      <c r="E40" s="193"/>
      <c r="F40" s="7"/>
      <c r="G40" s="7"/>
      <c r="H40" s="7"/>
      <c r="I40" s="7"/>
      <c r="J40" s="7"/>
      <c r="K40" s="7"/>
      <c r="L40" s="7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</row>
    <row r="41" spans="1:99" ht="14.25" x14ac:dyDescent="0.2">
      <c r="A41" s="8"/>
      <c r="B41" s="31"/>
      <c r="C41" s="34"/>
      <c r="D41" s="193"/>
      <c r="E41" s="193"/>
      <c r="F41" s="7"/>
      <c r="G41" s="7"/>
      <c r="H41" s="7"/>
      <c r="I41" s="7"/>
      <c r="J41" s="7"/>
      <c r="K41" s="7"/>
      <c r="L41" s="7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</row>
    <row r="42" spans="1:99" ht="14.25" x14ac:dyDescent="0.2">
      <c r="A42" s="8"/>
      <c r="B42" s="7"/>
      <c r="C42" s="14"/>
      <c r="D42" s="172"/>
      <c r="E42" s="172"/>
      <c r="F42" s="7"/>
      <c r="G42" s="7"/>
      <c r="H42" s="7"/>
      <c r="I42" s="7"/>
      <c r="J42" s="7"/>
      <c r="K42" s="7"/>
      <c r="L42" s="7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</row>
    <row r="43" spans="1:99" ht="14.25" x14ac:dyDescent="0.2">
      <c r="B43" s="1"/>
      <c r="C43" s="3"/>
      <c r="D43" s="183"/>
      <c r="E43" s="18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</row>
    <row r="44" spans="1:99" ht="14.25" x14ac:dyDescent="0.2">
      <c r="B44" s="1"/>
      <c r="C44" s="3"/>
      <c r="D44" s="183"/>
      <c r="E44" s="183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</row>
    <row r="45" spans="1:99" ht="14.25" x14ac:dyDescent="0.2">
      <c r="B45" s="1"/>
      <c r="C45" s="3"/>
      <c r="D45" s="183"/>
      <c r="E45" s="18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</row>
    <row r="46" spans="1:99" ht="14.25" x14ac:dyDescent="0.2">
      <c r="B46" s="1"/>
      <c r="C46" s="3"/>
      <c r="D46" s="183"/>
      <c r="E46" s="183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</row>
    <row r="47" spans="1:99" ht="14.25" x14ac:dyDescent="0.2">
      <c r="B47" s="1"/>
      <c r="C47" s="3"/>
      <c r="D47" s="183"/>
      <c r="E47" s="183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</row>
    <row r="48" spans="1:99" ht="14.25" x14ac:dyDescent="0.2">
      <c r="B48" s="1"/>
      <c r="C48" s="3"/>
      <c r="D48" s="183"/>
      <c r="E48" s="183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</row>
    <row r="49" spans="2:99" ht="14.25" x14ac:dyDescent="0.2">
      <c r="B49" s="1"/>
      <c r="C49" s="3"/>
      <c r="D49" s="183"/>
      <c r="E49" s="183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</row>
    <row r="50" spans="2:99" ht="14.25" x14ac:dyDescent="0.2">
      <c r="B50" s="1"/>
      <c r="C50" s="3"/>
      <c r="D50" s="183"/>
      <c r="E50" s="183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</row>
    <row r="51" spans="2:99" ht="14.25" x14ac:dyDescent="0.2">
      <c r="B51" s="1"/>
      <c r="C51" s="3"/>
      <c r="D51" s="183"/>
      <c r="E51" s="183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</row>
    <row r="52" spans="2:99" ht="14.25" x14ac:dyDescent="0.2">
      <c r="B52" s="1"/>
      <c r="C52" s="3"/>
      <c r="D52" s="183"/>
      <c r="E52" s="183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</row>
    <row r="53" spans="2:99" ht="14.25" x14ac:dyDescent="0.2">
      <c r="B53" s="1"/>
      <c r="C53" s="3"/>
      <c r="D53" s="183"/>
      <c r="E53" s="183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</row>
    <row r="54" spans="2:99" ht="14.25" x14ac:dyDescent="0.2">
      <c r="B54" s="1"/>
      <c r="C54" s="3"/>
      <c r="D54" s="183"/>
      <c r="E54" s="183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</row>
    <row r="55" spans="2:99" ht="14.25" x14ac:dyDescent="0.2">
      <c r="B55" s="1"/>
      <c r="C55" s="3"/>
      <c r="D55" s="183"/>
      <c r="E55" s="183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</row>
    <row r="56" spans="2:99" ht="14.25" x14ac:dyDescent="0.2">
      <c r="B56" s="1"/>
      <c r="C56" s="3"/>
      <c r="D56" s="183"/>
      <c r="E56" s="183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</row>
    <row r="57" spans="2:99" ht="14.25" x14ac:dyDescent="0.2">
      <c r="B57" s="1"/>
      <c r="C57" s="3"/>
      <c r="D57" s="183"/>
      <c r="E57" s="183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</row>
    <row r="58" spans="2:99" ht="14.25" x14ac:dyDescent="0.2">
      <c r="B58" s="1"/>
      <c r="C58" s="3"/>
      <c r="D58" s="183"/>
      <c r="E58" s="183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</row>
    <row r="59" spans="2:99" ht="14.25" x14ac:dyDescent="0.2">
      <c r="B59" s="1"/>
      <c r="C59" s="3"/>
      <c r="D59" s="183"/>
      <c r="E59" s="183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</row>
    <row r="60" spans="2:99" ht="14.25" x14ac:dyDescent="0.2">
      <c r="B60" s="1"/>
      <c r="C60" s="3"/>
      <c r="D60" s="183"/>
      <c r="E60" s="183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</row>
    <row r="61" spans="2:99" ht="14.25" x14ac:dyDescent="0.2">
      <c r="B61" s="1"/>
      <c r="C61" s="3"/>
      <c r="D61" s="183"/>
      <c r="E61" s="183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</row>
    <row r="62" spans="2:99" ht="14.25" x14ac:dyDescent="0.2">
      <c r="B62" s="1"/>
      <c r="C62" s="3"/>
      <c r="D62" s="183"/>
      <c r="E62" s="183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</row>
    <row r="63" spans="2:99" ht="14.25" x14ac:dyDescent="0.2">
      <c r="B63" s="1"/>
      <c r="C63" s="3"/>
      <c r="D63" s="183"/>
      <c r="E63" s="183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</row>
    <row r="64" spans="2:99" ht="14.25" x14ac:dyDescent="0.2">
      <c r="B64" s="1"/>
      <c r="C64" s="3"/>
      <c r="D64" s="183"/>
      <c r="E64" s="183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</row>
    <row r="65" spans="2:99" ht="14.25" x14ac:dyDescent="0.2">
      <c r="B65" s="1"/>
      <c r="C65" s="3"/>
      <c r="D65" s="183"/>
      <c r="E65" s="183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</row>
    <row r="66" spans="2:99" ht="14.25" x14ac:dyDescent="0.2">
      <c r="B66" s="1"/>
      <c r="C66" s="3"/>
      <c r="D66" s="183"/>
      <c r="E66" s="183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</row>
    <row r="67" spans="2:99" ht="14.25" x14ac:dyDescent="0.2">
      <c r="B67" s="1"/>
      <c r="C67" s="3"/>
      <c r="D67" s="183"/>
      <c r="E67" s="183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</row>
    <row r="68" spans="2:99" ht="14.25" x14ac:dyDescent="0.2">
      <c r="B68" s="1"/>
      <c r="C68" s="3"/>
      <c r="D68" s="183"/>
      <c r="E68" s="183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</row>
    <row r="69" spans="2:99" ht="14.25" x14ac:dyDescent="0.2">
      <c r="B69" s="1"/>
      <c r="C69" s="3"/>
      <c r="D69" s="183"/>
      <c r="E69" s="183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</row>
    <row r="70" spans="2:99" ht="14.25" x14ac:dyDescent="0.2">
      <c r="B70" s="1"/>
      <c r="C70" s="3"/>
      <c r="D70" s="183"/>
      <c r="E70" s="183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</row>
    <row r="71" spans="2:99" ht="14.25" x14ac:dyDescent="0.2">
      <c r="B71" s="1"/>
      <c r="C71" s="3"/>
      <c r="D71" s="183"/>
      <c r="E71" s="183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</row>
    <row r="72" spans="2:99" ht="14.25" x14ac:dyDescent="0.2">
      <c r="B72" s="1"/>
      <c r="C72" s="3"/>
      <c r="D72" s="183"/>
      <c r="E72" s="183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</row>
    <row r="73" spans="2:99" ht="14.25" x14ac:dyDescent="0.2">
      <c r="B73" s="1"/>
      <c r="C73" s="3"/>
      <c r="D73" s="183"/>
      <c r="E73" s="183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</row>
    <row r="74" spans="2:99" ht="14.25" x14ac:dyDescent="0.2">
      <c r="B74" s="1"/>
      <c r="C74" s="3"/>
      <c r="D74" s="183"/>
      <c r="E74" s="183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</row>
    <row r="75" spans="2:99" ht="14.25" x14ac:dyDescent="0.2">
      <c r="B75" s="1"/>
      <c r="C75" s="3"/>
      <c r="D75" s="183"/>
      <c r="E75" s="183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</row>
    <row r="76" spans="2:99" ht="14.25" x14ac:dyDescent="0.2">
      <c r="B76" s="1"/>
      <c r="C76" s="3"/>
      <c r="D76" s="183"/>
      <c r="E76" s="183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</row>
    <row r="77" spans="2:99" ht="14.25" x14ac:dyDescent="0.2">
      <c r="B77" s="1"/>
      <c r="C77" s="3"/>
      <c r="D77" s="183"/>
      <c r="E77" s="183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</row>
    <row r="78" spans="2:99" ht="14.25" x14ac:dyDescent="0.2">
      <c r="B78" s="1"/>
      <c r="C78" s="3"/>
      <c r="D78" s="183"/>
      <c r="E78" s="183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</row>
    <row r="79" spans="2:99" ht="14.25" x14ac:dyDescent="0.2">
      <c r="B79" s="1"/>
      <c r="C79" s="3"/>
      <c r="D79" s="183"/>
      <c r="E79" s="183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</row>
    <row r="80" spans="2:99" ht="14.25" x14ac:dyDescent="0.2">
      <c r="B80" s="1"/>
      <c r="C80" s="3"/>
      <c r="D80" s="183"/>
      <c r="E80" s="183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</row>
    <row r="81" spans="2:99" ht="14.25" x14ac:dyDescent="0.2">
      <c r="B81" s="1"/>
      <c r="C81" s="3"/>
      <c r="D81" s="183"/>
      <c r="E81" s="183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</row>
    <row r="82" spans="2:99" ht="14.25" x14ac:dyDescent="0.2">
      <c r="B82" s="1"/>
      <c r="C82" s="3"/>
      <c r="D82" s="183"/>
      <c r="E82" s="183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</row>
    <row r="83" spans="2:99" ht="14.25" x14ac:dyDescent="0.2">
      <c r="B83" s="1"/>
      <c r="C83" s="3"/>
      <c r="D83" s="183"/>
      <c r="E83" s="183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</row>
    <row r="84" spans="2:99" ht="14.25" x14ac:dyDescent="0.2">
      <c r="B84" s="1"/>
      <c r="C84" s="3"/>
      <c r="D84" s="183"/>
      <c r="E84" s="183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</row>
    <row r="85" spans="2:99" ht="14.25" x14ac:dyDescent="0.2">
      <c r="B85" s="1"/>
      <c r="C85" s="3"/>
      <c r="D85" s="183"/>
      <c r="E85" s="183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</row>
    <row r="86" spans="2:99" ht="14.25" x14ac:dyDescent="0.2">
      <c r="B86" s="1"/>
      <c r="C86" s="3"/>
      <c r="D86" s="183"/>
      <c r="E86" s="183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</row>
    <row r="87" spans="2:99" ht="14.25" x14ac:dyDescent="0.2">
      <c r="B87" s="1"/>
      <c r="C87" s="3"/>
      <c r="D87" s="183"/>
      <c r="E87" s="183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</row>
    <row r="88" spans="2:99" ht="14.25" x14ac:dyDescent="0.2">
      <c r="B88" s="1"/>
      <c r="C88" s="3"/>
      <c r="D88" s="183"/>
      <c r="E88" s="183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</row>
    <row r="89" spans="2:99" ht="14.25" x14ac:dyDescent="0.2">
      <c r="B89" s="1"/>
      <c r="C89" s="3"/>
      <c r="D89" s="183"/>
      <c r="E89" s="183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</row>
    <row r="90" spans="2:99" ht="14.25" x14ac:dyDescent="0.2">
      <c r="B90" s="1"/>
      <c r="C90" s="3"/>
      <c r="D90" s="183"/>
      <c r="E90" s="183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</row>
    <row r="91" spans="2:99" ht="14.25" x14ac:dyDescent="0.2">
      <c r="B91" s="1"/>
      <c r="C91" s="3"/>
      <c r="D91" s="183"/>
      <c r="E91" s="183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</row>
    <row r="92" spans="2:99" ht="14.25" x14ac:dyDescent="0.2">
      <c r="B92" s="1"/>
      <c r="C92" s="3"/>
      <c r="D92" s="183"/>
      <c r="E92" s="183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</row>
    <row r="93" spans="2:99" ht="14.25" x14ac:dyDescent="0.2">
      <c r="B93" s="1"/>
      <c r="C93" s="3"/>
      <c r="D93" s="183"/>
      <c r="E93" s="183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</row>
    <row r="94" spans="2:99" ht="14.25" x14ac:dyDescent="0.2">
      <c r="B94" s="1"/>
      <c r="C94" s="3"/>
      <c r="D94" s="183"/>
      <c r="E94" s="183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</row>
    <row r="95" spans="2:99" ht="14.25" x14ac:dyDescent="0.2">
      <c r="B95" s="1"/>
      <c r="C95" s="3"/>
      <c r="D95" s="183"/>
      <c r="E95" s="183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</row>
    <row r="96" spans="2:99" ht="14.25" x14ac:dyDescent="0.2">
      <c r="B96" s="1"/>
      <c r="C96" s="3"/>
      <c r="D96" s="183"/>
      <c r="E96" s="183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</row>
    <row r="97" spans="2:99" ht="14.25" x14ac:dyDescent="0.2">
      <c r="B97" s="1"/>
      <c r="C97" s="3"/>
      <c r="D97" s="183"/>
      <c r="E97" s="183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</row>
    <row r="98" spans="2:99" ht="14.25" x14ac:dyDescent="0.2">
      <c r="B98" s="1"/>
      <c r="C98" s="3"/>
      <c r="D98" s="183"/>
      <c r="E98" s="183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</row>
    <row r="99" spans="2:99" ht="14.25" x14ac:dyDescent="0.2">
      <c r="B99" s="1"/>
      <c r="C99" s="3"/>
      <c r="D99" s="183"/>
      <c r="E99" s="183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</row>
    <row r="100" spans="2:99" ht="14.25" x14ac:dyDescent="0.2">
      <c r="B100" s="1"/>
      <c r="C100" s="3"/>
      <c r="D100" s="183"/>
      <c r="E100" s="183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</row>
    <row r="101" spans="2:99" ht="14.25" x14ac:dyDescent="0.2">
      <c r="B101" s="1"/>
      <c r="C101" s="3"/>
      <c r="D101" s="183"/>
      <c r="E101" s="183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</row>
    <row r="102" spans="2:99" ht="14.25" x14ac:dyDescent="0.2">
      <c r="B102" s="1"/>
      <c r="C102" s="3"/>
      <c r="D102" s="183"/>
      <c r="E102" s="183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</row>
    <row r="103" spans="2:99" ht="14.25" x14ac:dyDescent="0.2">
      <c r="B103" s="1"/>
      <c r="C103" s="3"/>
      <c r="D103" s="183"/>
      <c r="E103" s="183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</row>
    <row r="104" spans="2:99" ht="14.25" x14ac:dyDescent="0.2">
      <c r="B104" s="1"/>
      <c r="C104" s="3"/>
      <c r="D104" s="183"/>
      <c r="E104" s="183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</row>
    <row r="105" spans="2:99" ht="14.25" x14ac:dyDescent="0.2">
      <c r="B105" s="1"/>
      <c r="C105" s="3"/>
      <c r="D105" s="183"/>
      <c r="E105" s="183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</row>
    <row r="106" spans="2:99" ht="14.25" x14ac:dyDescent="0.2">
      <c r="B106" s="1"/>
      <c r="C106" s="3"/>
      <c r="D106" s="183"/>
      <c r="E106" s="183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</row>
    <row r="107" spans="2:99" ht="14.25" x14ac:dyDescent="0.2">
      <c r="B107" s="1"/>
      <c r="C107" s="3"/>
      <c r="D107" s="183"/>
      <c r="E107" s="183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</row>
    <row r="108" spans="2:99" ht="14.25" x14ac:dyDescent="0.2">
      <c r="B108" s="1"/>
      <c r="C108" s="3"/>
      <c r="D108" s="183"/>
      <c r="E108" s="183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</row>
    <row r="109" spans="2:99" ht="14.25" x14ac:dyDescent="0.2">
      <c r="B109" s="1"/>
      <c r="C109" s="3"/>
      <c r="D109" s="183"/>
      <c r="E109" s="183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</row>
    <row r="110" spans="2:99" ht="14.25" x14ac:dyDescent="0.2">
      <c r="B110" s="1"/>
      <c r="C110" s="3"/>
      <c r="D110" s="183"/>
      <c r="E110" s="183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</row>
    <row r="111" spans="2:99" ht="14.25" x14ac:dyDescent="0.2">
      <c r="B111" s="1"/>
      <c r="C111" s="3"/>
      <c r="D111" s="183"/>
      <c r="E111" s="183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</row>
    <row r="112" spans="2:99" ht="14.25" x14ac:dyDescent="0.2">
      <c r="B112" s="1"/>
      <c r="C112" s="3"/>
      <c r="D112" s="183"/>
      <c r="E112" s="183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</row>
    <row r="113" spans="2:99" ht="14.25" x14ac:dyDescent="0.2">
      <c r="B113" s="1"/>
      <c r="C113" s="3"/>
      <c r="D113" s="183"/>
      <c r="E113" s="183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</row>
    <row r="114" spans="2:99" ht="14.25" x14ac:dyDescent="0.2">
      <c r="B114" s="1"/>
      <c r="C114" s="3"/>
      <c r="D114" s="183"/>
      <c r="E114" s="183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</row>
    <row r="115" spans="2:99" ht="14.25" x14ac:dyDescent="0.2">
      <c r="B115" s="1"/>
      <c r="C115" s="3"/>
      <c r="D115" s="183"/>
      <c r="E115" s="183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</row>
    <row r="116" spans="2:99" ht="14.25" x14ac:dyDescent="0.2">
      <c r="B116" s="1"/>
      <c r="C116" s="3"/>
      <c r="D116" s="183"/>
      <c r="E116" s="183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</row>
    <row r="117" spans="2:99" ht="14.25" x14ac:dyDescent="0.2">
      <c r="B117" s="1"/>
      <c r="C117" s="3"/>
      <c r="D117" s="183"/>
      <c r="E117" s="183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</row>
    <row r="118" spans="2:99" ht="14.25" x14ac:dyDescent="0.2">
      <c r="B118" s="1"/>
      <c r="C118" s="3"/>
      <c r="D118" s="183"/>
      <c r="E118" s="183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</row>
    <row r="119" spans="2:99" ht="14.25" x14ac:dyDescent="0.2">
      <c r="B119" s="1"/>
      <c r="C119" s="3"/>
      <c r="D119" s="183"/>
      <c r="E119" s="183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</row>
    <row r="120" spans="2:99" ht="14.25" x14ac:dyDescent="0.2">
      <c r="B120" s="1"/>
      <c r="C120" s="3"/>
      <c r="D120" s="183"/>
      <c r="E120" s="183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</row>
    <row r="121" spans="2:99" ht="14.25" x14ac:dyDescent="0.2">
      <c r="B121" s="1"/>
      <c r="C121" s="3"/>
      <c r="D121" s="183"/>
      <c r="E121" s="183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</row>
    <row r="122" spans="2:99" ht="14.25" x14ac:dyDescent="0.2">
      <c r="B122" s="1"/>
      <c r="C122" s="3"/>
      <c r="D122" s="183"/>
      <c r="E122" s="183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</row>
    <row r="123" spans="2:99" ht="14.25" x14ac:dyDescent="0.2">
      <c r="B123" s="1"/>
      <c r="C123" s="3"/>
      <c r="D123" s="183"/>
      <c r="E123" s="183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</row>
    <row r="124" spans="2:99" ht="14.25" x14ac:dyDescent="0.2">
      <c r="B124" s="1"/>
      <c r="C124" s="3"/>
      <c r="D124" s="183"/>
      <c r="E124" s="183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</row>
    <row r="125" spans="2:99" ht="14.25" x14ac:dyDescent="0.2">
      <c r="B125" s="1"/>
      <c r="C125" s="3"/>
      <c r="D125" s="183"/>
      <c r="E125" s="183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</row>
    <row r="126" spans="2:99" ht="14.25" x14ac:dyDescent="0.2">
      <c r="B126" s="1"/>
      <c r="C126" s="3"/>
      <c r="D126" s="183"/>
      <c r="E126" s="183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</row>
    <row r="127" spans="2:99" ht="14.25" x14ac:dyDescent="0.2">
      <c r="B127" s="1"/>
      <c r="C127" s="3"/>
      <c r="D127" s="183"/>
      <c r="E127" s="183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</row>
    <row r="128" spans="2:99" ht="14.25" x14ac:dyDescent="0.2">
      <c r="B128" s="1"/>
      <c r="C128" s="3"/>
      <c r="D128" s="183"/>
      <c r="E128" s="183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</row>
    <row r="129" spans="2:99" ht="14.25" x14ac:dyDescent="0.2">
      <c r="B129" s="1"/>
      <c r="C129" s="3"/>
      <c r="D129" s="183"/>
      <c r="E129" s="183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</row>
    <row r="130" spans="2:99" ht="14.25" x14ac:dyDescent="0.2">
      <c r="B130" s="1"/>
      <c r="C130" s="3"/>
      <c r="D130" s="183"/>
      <c r="E130" s="183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</row>
    <row r="131" spans="2:99" ht="14.25" x14ac:dyDescent="0.2">
      <c r="B131" s="1"/>
      <c r="C131" s="3"/>
      <c r="D131" s="183"/>
      <c r="E131" s="183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</row>
    <row r="132" spans="2:99" ht="14.25" x14ac:dyDescent="0.2">
      <c r="B132" s="1"/>
      <c r="C132" s="3"/>
      <c r="D132" s="183"/>
      <c r="E132" s="183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</row>
    <row r="133" spans="2:99" ht="14.25" x14ac:dyDescent="0.2">
      <c r="B133" s="1"/>
      <c r="C133" s="3"/>
      <c r="D133" s="183"/>
      <c r="E133" s="183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</row>
    <row r="134" spans="2:99" ht="14.25" x14ac:dyDescent="0.2">
      <c r="B134" s="1"/>
      <c r="C134" s="3"/>
      <c r="D134" s="183"/>
      <c r="E134" s="183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</row>
    <row r="135" spans="2:99" ht="14.25" x14ac:dyDescent="0.2">
      <c r="B135" s="1"/>
      <c r="C135" s="3"/>
      <c r="D135" s="183"/>
      <c r="E135" s="183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</row>
    <row r="136" spans="2:99" ht="14.25" x14ac:dyDescent="0.2">
      <c r="B136" s="1"/>
      <c r="C136" s="3"/>
      <c r="D136" s="183"/>
      <c r="E136" s="183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</row>
    <row r="137" spans="2:99" ht="14.25" x14ac:dyDescent="0.2">
      <c r="B137" s="1"/>
      <c r="C137" s="3"/>
      <c r="D137" s="183"/>
      <c r="E137" s="183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</row>
    <row r="138" spans="2:99" ht="14.25" x14ac:dyDescent="0.2">
      <c r="B138" s="1"/>
      <c r="C138" s="3"/>
      <c r="D138" s="183"/>
      <c r="E138" s="183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</row>
    <row r="139" spans="2:99" ht="14.25" x14ac:dyDescent="0.2">
      <c r="B139" s="1"/>
      <c r="C139" s="3"/>
      <c r="D139" s="183"/>
      <c r="E139" s="183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</row>
    <row r="140" spans="2:99" ht="14.25" x14ac:dyDescent="0.2">
      <c r="B140" s="1"/>
      <c r="C140" s="3"/>
      <c r="D140" s="183"/>
      <c r="E140" s="183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</row>
    <row r="141" spans="2:99" ht="14.25" x14ac:dyDescent="0.2">
      <c r="B141" s="1"/>
      <c r="C141" s="3"/>
      <c r="D141" s="183"/>
      <c r="E141" s="183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</row>
    <row r="142" spans="2:99" ht="14.25" x14ac:dyDescent="0.2">
      <c r="B142" s="1"/>
      <c r="C142" s="3"/>
      <c r="D142" s="183"/>
      <c r="E142" s="183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</row>
    <row r="143" spans="2:99" ht="14.25" x14ac:dyDescent="0.2">
      <c r="B143" s="1"/>
      <c r="C143" s="3"/>
      <c r="D143" s="183"/>
      <c r="E143" s="183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</row>
    <row r="144" spans="2:99" ht="14.25" x14ac:dyDescent="0.2">
      <c r="B144" s="1"/>
      <c r="C144" s="3"/>
      <c r="D144" s="183"/>
      <c r="E144" s="183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</row>
    <row r="145" spans="2:99" ht="14.25" x14ac:dyDescent="0.2">
      <c r="B145" s="1"/>
      <c r="C145" s="3"/>
      <c r="D145" s="183"/>
      <c r="E145" s="183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</row>
    <row r="146" spans="2:99" ht="14.25" x14ac:dyDescent="0.2">
      <c r="B146" s="1"/>
      <c r="C146" s="3"/>
      <c r="D146" s="183"/>
      <c r="E146" s="183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</row>
    <row r="147" spans="2:99" ht="14.25" x14ac:dyDescent="0.2">
      <c r="B147" s="1"/>
      <c r="C147" s="3"/>
      <c r="D147" s="183"/>
      <c r="E147" s="183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</row>
    <row r="148" spans="2:99" ht="14.25" x14ac:dyDescent="0.2">
      <c r="B148" s="1"/>
      <c r="C148" s="3"/>
      <c r="D148" s="183"/>
      <c r="E148" s="183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</row>
    <row r="149" spans="2:99" ht="14.25" x14ac:dyDescent="0.2">
      <c r="B149" s="1"/>
      <c r="C149" s="3"/>
      <c r="D149" s="183"/>
      <c r="E149" s="183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</row>
    <row r="150" spans="2:99" ht="14.25" x14ac:dyDescent="0.2">
      <c r="B150" s="1"/>
      <c r="C150" s="3"/>
      <c r="D150" s="183"/>
      <c r="E150" s="183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</row>
    <row r="151" spans="2:99" ht="14.25" x14ac:dyDescent="0.2">
      <c r="B151" s="1"/>
      <c r="C151" s="3"/>
      <c r="D151" s="183"/>
      <c r="E151" s="183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</row>
    <row r="152" spans="2:99" ht="14.25" x14ac:dyDescent="0.2">
      <c r="B152" s="1"/>
      <c r="C152" s="3"/>
      <c r="D152" s="183"/>
      <c r="E152" s="183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</row>
    <row r="153" spans="2:99" ht="14.25" x14ac:dyDescent="0.2">
      <c r="B153" s="1"/>
      <c r="C153" s="3"/>
      <c r="D153" s="183"/>
      <c r="E153" s="183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</row>
    <row r="154" spans="2:99" ht="14.25" x14ac:dyDescent="0.2">
      <c r="B154" s="1"/>
      <c r="C154" s="3"/>
      <c r="D154" s="183"/>
      <c r="E154" s="183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</row>
    <row r="155" spans="2:99" ht="14.25" x14ac:dyDescent="0.2">
      <c r="B155" s="1"/>
      <c r="C155" s="3"/>
      <c r="D155" s="183"/>
      <c r="E155" s="183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</row>
    <row r="156" spans="2:99" ht="14.25" x14ac:dyDescent="0.2">
      <c r="B156" s="1"/>
      <c r="C156" s="3"/>
      <c r="D156" s="183"/>
      <c r="E156" s="183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</row>
    <row r="157" spans="2:99" ht="14.25" x14ac:dyDescent="0.2">
      <c r="B157" s="1"/>
      <c r="C157" s="3"/>
      <c r="D157" s="183"/>
      <c r="E157" s="183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</row>
    <row r="158" spans="2:99" ht="14.25" x14ac:dyDescent="0.2">
      <c r="B158" s="1"/>
      <c r="C158" s="3"/>
      <c r="D158" s="183"/>
      <c r="E158" s="183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</row>
    <row r="159" spans="2:99" ht="14.25" x14ac:dyDescent="0.2">
      <c r="B159" s="1"/>
      <c r="C159" s="3"/>
      <c r="D159" s="183"/>
      <c r="E159" s="183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</row>
    <row r="160" spans="2:99" ht="14.25" x14ac:dyDescent="0.2">
      <c r="B160" s="1"/>
      <c r="C160" s="3"/>
      <c r="D160" s="183"/>
      <c r="E160" s="183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</row>
    <row r="161" spans="2:99" ht="14.25" x14ac:dyDescent="0.2">
      <c r="B161" s="1"/>
      <c r="C161" s="3"/>
      <c r="D161" s="183"/>
      <c r="E161" s="183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</row>
    <row r="162" spans="2:99" ht="14.25" x14ac:dyDescent="0.2">
      <c r="B162" s="1"/>
      <c r="C162" s="3"/>
      <c r="D162" s="183"/>
      <c r="E162" s="183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</row>
    <row r="163" spans="2:99" ht="14.25" x14ac:dyDescent="0.2">
      <c r="B163" s="1"/>
      <c r="C163" s="3"/>
      <c r="D163" s="183"/>
      <c r="E163" s="183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</row>
    <row r="164" spans="2:99" ht="14.25" x14ac:dyDescent="0.2">
      <c r="B164" s="1"/>
      <c r="C164" s="3"/>
      <c r="D164" s="183"/>
      <c r="E164" s="183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</row>
    <row r="165" spans="2:99" ht="14.25" x14ac:dyDescent="0.2">
      <c r="B165" s="1"/>
      <c r="C165" s="3"/>
      <c r="D165" s="183"/>
      <c r="E165" s="183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</row>
    <row r="166" spans="2:99" ht="14.25" x14ac:dyDescent="0.2">
      <c r="B166" s="1"/>
      <c r="C166" s="3"/>
      <c r="D166" s="183"/>
      <c r="E166" s="183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</row>
    <row r="167" spans="2:99" ht="14.25" x14ac:dyDescent="0.2">
      <c r="B167" s="1"/>
      <c r="C167" s="3"/>
      <c r="D167" s="183"/>
      <c r="E167" s="183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</row>
    <row r="168" spans="2:99" ht="14.25" x14ac:dyDescent="0.2">
      <c r="B168" s="1"/>
      <c r="C168" s="3"/>
      <c r="D168" s="183"/>
      <c r="E168" s="183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</row>
    <row r="169" spans="2:99" ht="14.25" x14ac:dyDescent="0.2">
      <c r="B169" s="1"/>
      <c r="C169" s="3"/>
      <c r="D169" s="183"/>
      <c r="E169" s="183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</row>
    <row r="170" spans="2:99" ht="14.25" x14ac:dyDescent="0.2">
      <c r="B170" s="1"/>
      <c r="C170" s="3"/>
      <c r="D170" s="183"/>
      <c r="E170" s="183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</row>
    <row r="171" spans="2:99" ht="14.25" x14ac:dyDescent="0.2">
      <c r="B171" s="1"/>
      <c r="C171" s="3"/>
      <c r="D171" s="183"/>
      <c r="E171" s="183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</row>
    <row r="172" spans="2:99" ht="14.25" x14ac:dyDescent="0.2">
      <c r="B172" s="1"/>
      <c r="C172" s="3"/>
      <c r="D172" s="183"/>
      <c r="E172" s="183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</row>
    <row r="173" spans="2:99" ht="14.25" x14ac:dyDescent="0.2">
      <c r="B173" s="1"/>
      <c r="C173" s="3"/>
      <c r="D173" s="183"/>
      <c r="E173" s="183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</row>
    <row r="174" spans="2:99" ht="14.25" x14ac:dyDescent="0.2">
      <c r="B174" s="1"/>
      <c r="C174" s="3"/>
      <c r="D174" s="183"/>
      <c r="E174" s="183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</row>
    <row r="175" spans="2:99" ht="14.25" x14ac:dyDescent="0.2">
      <c r="B175" s="1"/>
      <c r="C175" s="3"/>
      <c r="D175" s="183"/>
      <c r="E175" s="183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</row>
    <row r="176" spans="2:99" ht="14.25" x14ac:dyDescent="0.2">
      <c r="B176" s="1"/>
      <c r="C176" s="3"/>
      <c r="D176" s="183"/>
      <c r="E176" s="183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</row>
    <row r="177" spans="2:99" ht="14.25" x14ac:dyDescent="0.2">
      <c r="B177" s="1"/>
      <c r="C177" s="3"/>
      <c r="D177" s="183"/>
      <c r="E177" s="183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</row>
    <row r="178" spans="2:99" ht="14.25" x14ac:dyDescent="0.2">
      <c r="B178" s="1"/>
      <c r="C178" s="3"/>
      <c r="D178" s="183"/>
      <c r="E178" s="183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</row>
    <row r="179" spans="2:99" ht="14.25" x14ac:dyDescent="0.2">
      <c r="B179" s="1"/>
      <c r="C179" s="3"/>
      <c r="D179" s="183"/>
      <c r="E179" s="183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</row>
    <row r="180" spans="2:99" ht="14.25" x14ac:dyDescent="0.2">
      <c r="B180" s="1"/>
      <c r="C180" s="3"/>
      <c r="D180" s="183"/>
      <c r="E180" s="183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</row>
    <row r="181" spans="2:99" ht="14.25" x14ac:dyDescent="0.2">
      <c r="B181" s="1"/>
      <c r="C181" s="3"/>
      <c r="D181" s="183"/>
      <c r="E181" s="183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</row>
    <row r="182" spans="2:99" ht="14.25" x14ac:dyDescent="0.2">
      <c r="B182" s="1"/>
      <c r="C182" s="3"/>
      <c r="D182" s="183"/>
      <c r="E182" s="183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</row>
    <row r="183" spans="2:99" ht="14.25" x14ac:dyDescent="0.2">
      <c r="B183" s="1"/>
      <c r="C183" s="3"/>
      <c r="D183" s="183"/>
      <c r="E183" s="183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</row>
    <row r="184" spans="2:99" ht="14.25" x14ac:dyDescent="0.2">
      <c r="B184" s="1"/>
      <c r="C184" s="3"/>
      <c r="D184" s="183"/>
      <c r="E184" s="183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</row>
    <row r="185" spans="2:99" ht="14.25" x14ac:dyDescent="0.2">
      <c r="B185" s="1"/>
      <c r="C185" s="3"/>
      <c r="D185" s="183"/>
      <c r="E185" s="183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</row>
    <row r="186" spans="2:99" ht="14.25" x14ac:dyDescent="0.2">
      <c r="B186" s="1"/>
      <c r="C186" s="3"/>
      <c r="D186" s="183"/>
      <c r="E186" s="183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</row>
    <row r="187" spans="2:99" ht="14.25" x14ac:dyDescent="0.2">
      <c r="B187" s="1"/>
      <c r="C187" s="3"/>
      <c r="D187" s="183"/>
      <c r="E187" s="183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</row>
    <row r="188" spans="2:99" ht="14.25" x14ac:dyDescent="0.2">
      <c r="B188" s="1"/>
      <c r="C188" s="3"/>
      <c r="D188" s="183"/>
      <c r="E188" s="183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</row>
    <row r="189" spans="2:99" ht="14.25" x14ac:dyDescent="0.2">
      <c r="B189" s="1"/>
      <c r="C189" s="3"/>
      <c r="D189" s="183"/>
      <c r="E189" s="183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</row>
    <row r="190" spans="2:99" ht="14.25" x14ac:dyDescent="0.2">
      <c r="B190" s="1"/>
      <c r="C190" s="3"/>
      <c r="D190" s="183"/>
      <c r="E190" s="183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</row>
    <row r="191" spans="2:99" ht="14.25" x14ac:dyDescent="0.2">
      <c r="B191" s="1"/>
      <c r="C191" s="3"/>
      <c r="D191" s="183"/>
      <c r="E191" s="183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</row>
    <row r="192" spans="2:99" ht="14.25" x14ac:dyDescent="0.2">
      <c r="B192" s="1"/>
      <c r="C192" s="3"/>
      <c r="D192" s="183"/>
      <c r="E192" s="183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</row>
    <row r="193" spans="2:99" ht="14.25" x14ac:dyDescent="0.2">
      <c r="B193" s="1"/>
      <c r="C193" s="3"/>
      <c r="D193" s="183"/>
      <c r="E193" s="183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</row>
    <row r="194" spans="2:99" ht="14.25" x14ac:dyDescent="0.2">
      <c r="B194" s="1"/>
      <c r="C194" s="3"/>
      <c r="D194" s="183"/>
      <c r="E194" s="183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</row>
    <row r="195" spans="2:99" ht="14.25" x14ac:dyDescent="0.2">
      <c r="B195" s="1"/>
      <c r="C195" s="3"/>
      <c r="D195" s="183"/>
      <c r="E195" s="183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</row>
    <row r="196" spans="2:99" ht="14.25" x14ac:dyDescent="0.2">
      <c r="B196" s="1"/>
      <c r="C196" s="3"/>
      <c r="D196" s="183"/>
      <c r="E196" s="183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</row>
    <row r="197" spans="2:99" ht="14.25" x14ac:dyDescent="0.2">
      <c r="B197" s="1"/>
      <c r="C197" s="3"/>
      <c r="D197" s="183"/>
      <c r="E197" s="183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</row>
    <row r="198" spans="2:99" ht="14.25" x14ac:dyDescent="0.2">
      <c r="B198" s="1"/>
      <c r="C198" s="3"/>
      <c r="D198" s="183"/>
      <c r="E198" s="183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</row>
    <row r="199" spans="2:99" ht="14.25" x14ac:dyDescent="0.2">
      <c r="B199" s="1"/>
      <c r="C199" s="3"/>
      <c r="D199" s="183"/>
      <c r="E199" s="183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</row>
    <row r="200" spans="2:99" ht="14.25" x14ac:dyDescent="0.2">
      <c r="B200" s="1"/>
      <c r="C200" s="3"/>
      <c r="D200" s="183"/>
      <c r="E200" s="183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</row>
    <row r="201" spans="2:99" ht="14.25" x14ac:dyDescent="0.2">
      <c r="B201" s="1"/>
      <c r="C201" s="3"/>
      <c r="D201" s="183"/>
      <c r="E201" s="183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</row>
    <row r="202" spans="2:99" ht="14.25" x14ac:dyDescent="0.2">
      <c r="B202" s="1"/>
      <c r="C202" s="3"/>
      <c r="D202" s="183"/>
      <c r="E202" s="183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</row>
    <row r="203" spans="2:99" ht="14.25" x14ac:dyDescent="0.2">
      <c r="B203" s="1"/>
      <c r="C203" s="3"/>
      <c r="D203" s="183"/>
      <c r="E203" s="183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</row>
    <row r="204" spans="2:99" ht="14.25" x14ac:dyDescent="0.2">
      <c r="B204" s="1"/>
      <c r="C204" s="3"/>
      <c r="D204" s="183"/>
      <c r="E204" s="183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</row>
    <row r="205" spans="2:99" ht="14.25" x14ac:dyDescent="0.2">
      <c r="B205" s="1"/>
      <c r="C205" s="3"/>
      <c r="D205" s="183"/>
      <c r="E205" s="183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</row>
    <row r="206" spans="2:99" ht="14.25" x14ac:dyDescent="0.2">
      <c r="B206" s="1"/>
      <c r="C206" s="3"/>
      <c r="D206" s="183"/>
      <c r="E206" s="183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</row>
    <row r="207" spans="2:99" ht="14.25" x14ac:dyDescent="0.2">
      <c r="B207" s="1"/>
      <c r="C207" s="3"/>
      <c r="D207" s="183"/>
      <c r="E207" s="183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</row>
    <row r="208" spans="2:99" ht="14.25" x14ac:dyDescent="0.2">
      <c r="B208" s="1"/>
      <c r="C208" s="3"/>
      <c r="D208" s="183"/>
      <c r="E208" s="183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</row>
    <row r="209" spans="2:99" ht="14.25" x14ac:dyDescent="0.2">
      <c r="B209" s="1"/>
      <c r="C209" s="3"/>
      <c r="D209" s="183"/>
      <c r="E209" s="183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</row>
    <row r="210" spans="2:99" ht="14.25" x14ac:dyDescent="0.2">
      <c r="B210" s="1"/>
      <c r="C210" s="3"/>
      <c r="D210" s="183"/>
      <c r="E210" s="183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</row>
    <row r="211" spans="2:99" ht="14.25" x14ac:dyDescent="0.2">
      <c r="B211" s="1"/>
      <c r="C211" s="3"/>
      <c r="D211" s="183"/>
      <c r="E211" s="183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</row>
    <row r="212" spans="2:99" ht="14.25" x14ac:dyDescent="0.2">
      <c r="B212" s="1"/>
      <c r="C212" s="3"/>
      <c r="D212" s="183"/>
      <c r="E212" s="183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</row>
    <row r="213" spans="2:99" ht="14.25" x14ac:dyDescent="0.2">
      <c r="B213" s="1"/>
      <c r="C213" s="3"/>
      <c r="D213" s="183"/>
      <c r="E213" s="183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</row>
    <row r="214" spans="2:99" ht="14.25" x14ac:dyDescent="0.2">
      <c r="B214" s="1"/>
      <c r="C214" s="3"/>
      <c r="D214" s="183"/>
      <c r="E214" s="183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</row>
    <row r="215" spans="2:99" ht="14.25" x14ac:dyDescent="0.2">
      <c r="B215" s="1"/>
      <c r="C215" s="3"/>
      <c r="D215" s="183"/>
      <c r="E215" s="183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</row>
    <row r="216" spans="2:99" ht="14.25" x14ac:dyDescent="0.2">
      <c r="B216" s="1"/>
      <c r="C216" s="3"/>
      <c r="D216" s="183"/>
      <c r="E216" s="183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</row>
    <row r="217" spans="2:99" ht="14.25" x14ac:dyDescent="0.2">
      <c r="B217" s="1"/>
      <c r="C217" s="3"/>
      <c r="D217" s="183"/>
      <c r="E217" s="183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</row>
    <row r="218" spans="2:99" ht="14.25" x14ac:dyDescent="0.2">
      <c r="B218" s="1"/>
      <c r="C218" s="3"/>
      <c r="D218" s="183"/>
      <c r="E218" s="183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</row>
    <row r="219" spans="2:99" ht="14.25" x14ac:dyDescent="0.2">
      <c r="B219" s="1"/>
      <c r="C219" s="3"/>
      <c r="D219" s="183"/>
      <c r="E219" s="183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</row>
    <row r="220" spans="2:99" ht="14.25" x14ac:dyDescent="0.2">
      <c r="B220" s="1"/>
      <c r="C220" s="3"/>
      <c r="D220" s="183"/>
      <c r="E220" s="183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</row>
    <row r="221" spans="2:99" ht="14.25" x14ac:dyDescent="0.2">
      <c r="B221" s="1"/>
      <c r="C221" s="3"/>
      <c r="D221" s="183"/>
      <c r="E221" s="183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</row>
    <row r="222" spans="2:99" ht="14.25" x14ac:dyDescent="0.2">
      <c r="B222" s="1"/>
      <c r="C222" s="3"/>
      <c r="D222" s="183"/>
      <c r="E222" s="183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</row>
    <row r="223" spans="2:99" ht="14.25" x14ac:dyDescent="0.2">
      <c r="B223" s="1"/>
      <c r="C223" s="3"/>
      <c r="D223" s="183"/>
      <c r="E223" s="183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</row>
    <row r="224" spans="2:99" ht="14.25" x14ac:dyDescent="0.2">
      <c r="B224" s="1"/>
      <c r="C224" s="3"/>
      <c r="D224" s="183"/>
      <c r="E224" s="183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</row>
    <row r="225" spans="2:99" ht="14.25" x14ac:dyDescent="0.2">
      <c r="B225" s="1"/>
      <c r="C225" s="3"/>
      <c r="D225" s="183"/>
      <c r="E225" s="183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</row>
    <row r="226" spans="2:99" ht="14.25" x14ac:dyDescent="0.2">
      <c r="B226" s="1"/>
      <c r="C226" s="3"/>
      <c r="D226" s="183"/>
      <c r="E226" s="183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</row>
    <row r="227" spans="2:99" ht="14.25" x14ac:dyDescent="0.2">
      <c r="B227" s="1"/>
      <c r="C227" s="3"/>
      <c r="D227" s="183"/>
      <c r="E227" s="183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</row>
    <row r="228" spans="2:99" ht="14.25" x14ac:dyDescent="0.2">
      <c r="B228" s="1"/>
      <c r="C228" s="3"/>
      <c r="D228" s="183"/>
      <c r="E228" s="183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</row>
    <row r="229" spans="2:99" ht="14.25" x14ac:dyDescent="0.2">
      <c r="B229" s="1"/>
      <c r="C229" s="3"/>
      <c r="D229" s="183"/>
      <c r="E229" s="183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</row>
    <row r="230" spans="2:99" ht="14.25" x14ac:dyDescent="0.2">
      <c r="B230" s="1"/>
      <c r="C230" s="3"/>
      <c r="D230" s="183"/>
      <c r="E230" s="183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</row>
    <row r="231" spans="2:99" ht="14.25" x14ac:dyDescent="0.2">
      <c r="B231" s="1"/>
      <c r="C231" s="3"/>
      <c r="D231" s="183"/>
      <c r="E231" s="183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</row>
    <row r="232" spans="2:99" ht="14.25" x14ac:dyDescent="0.2">
      <c r="B232" s="1"/>
      <c r="C232" s="3"/>
      <c r="D232" s="183"/>
      <c r="E232" s="183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</row>
    <row r="233" spans="2:99" ht="14.25" x14ac:dyDescent="0.2">
      <c r="B233" s="1"/>
      <c r="C233" s="3"/>
      <c r="D233" s="183"/>
      <c r="E233" s="183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</row>
    <row r="234" spans="2:99" ht="14.25" x14ac:dyDescent="0.2">
      <c r="B234" s="1"/>
      <c r="C234" s="3"/>
      <c r="D234" s="183"/>
      <c r="E234" s="183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</row>
    <row r="235" spans="2:99" ht="14.25" x14ac:dyDescent="0.2">
      <c r="B235" s="1"/>
      <c r="C235" s="3"/>
      <c r="D235" s="183"/>
      <c r="E235" s="183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</row>
    <row r="236" spans="2:99" ht="14.25" x14ac:dyDescent="0.2">
      <c r="B236" s="1"/>
      <c r="C236" s="3"/>
      <c r="D236" s="183"/>
      <c r="E236" s="183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</row>
    <row r="237" spans="2:99" ht="14.25" x14ac:dyDescent="0.2">
      <c r="B237" s="1"/>
      <c r="C237" s="3"/>
      <c r="D237" s="183"/>
      <c r="E237" s="183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</row>
    <row r="238" spans="2:99" ht="14.25" x14ac:dyDescent="0.2">
      <c r="B238" s="1"/>
      <c r="C238" s="3"/>
      <c r="D238" s="183"/>
      <c r="E238" s="183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</row>
    <row r="239" spans="2:99" ht="14.25" x14ac:dyDescent="0.2">
      <c r="B239" s="1"/>
      <c r="C239" s="3"/>
      <c r="D239" s="183"/>
      <c r="E239" s="183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</row>
    <row r="240" spans="2:99" ht="14.25" x14ac:dyDescent="0.2">
      <c r="B240" s="1"/>
      <c r="C240" s="3"/>
      <c r="D240" s="183"/>
      <c r="E240" s="183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</row>
    <row r="241" spans="2:99" ht="14.25" x14ac:dyDescent="0.2">
      <c r="B241" s="1"/>
      <c r="C241" s="3"/>
      <c r="D241" s="183"/>
      <c r="E241" s="183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</row>
    <row r="242" spans="2:99" ht="14.25" x14ac:dyDescent="0.2">
      <c r="B242" s="1"/>
      <c r="C242" s="3"/>
      <c r="D242" s="183"/>
      <c r="E242" s="183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</row>
    <row r="243" spans="2:99" ht="14.25" x14ac:dyDescent="0.2">
      <c r="B243" s="1"/>
      <c r="C243" s="3"/>
      <c r="D243" s="183"/>
      <c r="E243" s="183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</row>
    <row r="244" spans="2:99" ht="14.25" x14ac:dyDescent="0.2">
      <c r="B244" s="1"/>
      <c r="C244" s="3"/>
      <c r="D244" s="183"/>
      <c r="E244" s="183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</row>
    <row r="245" spans="2:99" ht="14.25" x14ac:dyDescent="0.2">
      <c r="B245" s="1"/>
      <c r="C245" s="3"/>
      <c r="D245" s="183"/>
      <c r="E245" s="183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</row>
    <row r="246" spans="2:99" ht="14.25" x14ac:dyDescent="0.2">
      <c r="B246" s="1"/>
      <c r="C246" s="3"/>
      <c r="D246" s="183"/>
      <c r="E246" s="183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</row>
    <row r="247" spans="2:99" ht="14.25" x14ac:dyDescent="0.2">
      <c r="B247" s="1"/>
      <c r="C247" s="3"/>
      <c r="D247" s="183"/>
      <c r="E247" s="183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</row>
    <row r="248" spans="2:99" ht="14.25" x14ac:dyDescent="0.2">
      <c r="B248" s="1"/>
      <c r="C248" s="3"/>
      <c r="D248" s="183"/>
      <c r="E248" s="183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</row>
    <row r="249" spans="2:99" ht="14.25" x14ac:dyDescent="0.2">
      <c r="B249" s="1"/>
      <c r="C249" s="3"/>
      <c r="D249" s="183"/>
      <c r="E249" s="183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</row>
    <row r="250" spans="2:99" ht="14.25" x14ac:dyDescent="0.2">
      <c r="B250" s="1"/>
      <c r="C250" s="3"/>
      <c r="D250" s="183"/>
      <c r="E250" s="183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</row>
    <row r="251" spans="2:99" ht="14.25" x14ac:dyDescent="0.2">
      <c r="B251" s="1"/>
      <c r="C251" s="3"/>
      <c r="D251" s="183"/>
      <c r="E251" s="183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</row>
    <row r="252" spans="2:99" ht="14.25" x14ac:dyDescent="0.2">
      <c r="B252" s="1"/>
      <c r="C252" s="3"/>
      <c r="D252" s="183"/>
      <c r="E252" s="183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</row>
    <row r="253" spans="2:99" ht="14.25" x14ac:dyDescent="0.2">
      <c r="B253" s="1"/>
      <c r="C253" s="3"/>
      <c r="D253" s="183"/>
      <c r="E253" s="183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</row>
    <row r="254" spans="2:99" ht="14.25" x14ac:dyDescent="0.2">
      <c r="B254" s="1"/>
      <c r="C254" s="3"/>
      <c r="D254" s="183"/>
      <c r="E254" s="183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</row>
    <row r="255" spans="2:99" x14ac:dyDescent="0.2">
      <c r="C255" s="4"/>
    </row>
    <row r="256" spans="2:99" x14ac:dyDescent="0.2">
      <c r="C256" s="4"/>
    </row>
    <row r="257" spans="3:3" x14ac:dyDescent="0.2">
      <c r="C257" s="4"/>
    </row>
    <row r="258" spans="3:3" x14ac:dyDescent="0.2">
      <c r="C258" s="4"/>
    </row>
    <row r="259" spans="3:3" x14ac:dyDescent="0.2">
      <c r="C259" s="4"/>
    </row>
    <row r="260" spans="3:3" x14ac:dyDescent="0.2">
      <c r="C260" s="4"/>
    </row>
    <row r="261" spans="3:3" x14ac:dyDescent="0.2">
      <c r="C261" s="4"/>
    </row>
    <row r="262" spans="3:3" x14ac:dyDescent="0.2">
      <c r="C262" s="4"/>
    </row>
    <row r="263" spans="3:3" x14ac:dyDescent="0.2">
      <c r="C263" s="4"/>
    </row>
    <row r="264" spans="3:3" x14ac:dyDescent="0.2">
      <c r="C264" s="4"/>
    </row>
    <row r="265" spans="3:3" x14ac:dyDescent="0.2">
      <c r="C265" s="4"/>
    </row>
    <row r="266" spans="3:3" x14ac:dyDescent="0.2">
      <c r="C266" s="4"/>
    </row>
    <row r="267" spans="3:3" x14ac:dyDescent="0.2">
      <c r="C267" s="4"/>
    </row>
    <row r="268" spans="3:3" x14ac:dyDescent="0.2">
      <c r="C268" s="4"/>
    </row>
    <row r="269" spans="3:3" x14ac:dyDescent="0.2">
      <c r="C269" s="4"/>
    </row>
    <row r="270" spans="3:3" x14ac:dyDescent="0.2">
      <c r="C270" s="4"/>
    </row>
    <row r="271" spans="3:3" x14ac:dyDescent="0.2">
      <c r="C271" s="4"/>
    </row>
    <row r="272" spans="3:3" x14ac:dyDescent="0.2">
      <c r="C272" s="4"/>
    </row>
    <row r="273" spans="3:3" x14ac:dyDescent="0.2">
      <c r="C273" s="4"/>
    </row>
    <row r="274" spans="3:3" x14ac:dyDescent="0.2">
      <c r="C274" s="4"/>
    </row>
    <row r="275" spans="3:3" x14ac:dyDescent="0.2">
      <c r="C275" s="4"/>
    </row>
    <row r="276" spans="3:3" x14ac:dyDescent="0.2">
      <c r="C276" s="4"/>
    </row>
    <row r="277" spans="3:3" x14ac:dyDescent="0.2">
      <c r="C277" s="4"/>
    </row>
    <row r="278" spans="3:3" x14ac:dyDescent="0.2">
      <c r="C278" s="4"/>
    </row>
    <row r="279" spans="3:3" x14ac:dyDescent="0.2">
      <c r="C279" s="4"/>
    </row>
    <row r="280" spans="3:3" x14ac:dyDescent="0.2">
      <c r="C280" s="4"/>
    </row>
    <row r="281" spans="3:3" x14ac:dyDescent="0.2">
      <c r="C281" s="4"/>
    </row>
    <row r="282" spans="3:3" x14ac:dyDescent="0.2">
      <c r="C282" s="4"/>
    </row>
    <row r="283" spans="3:3" x14ac:dyDescent="0.2">
      <c r="C283" s="4"/>
    </row>
    <row r="284" spans="3:3" x14ac:dyDescent="0.2">
      <c r="C284" s="4"/>
    </row>
    <row r="285" spans="3:3" x14ac:dyDescent="0.2">
      <c r="C285" s="4"/>
    </row>
    <row r="286" spans="3:3" x14ac:dyDescent="0.2">
      <c r="C286" s="4"/>
    </row>
    <row r="287" spans="3:3" x14ac:dyDescent="0.2">
      <c r="C287" s="4"/>
    </row>
    <row r="288" spans="3:3" x14ac:dyDescent="0.2">
      <c r="C288" s="4"/>
    </row>
    <row r="289" spans="3:3" x14ac:dyDescent="0.2">
      <c r="C289" s="4"/>
    </row>
    <row r="290" spans="3:3" x14ac:dyDescent="0.2">
      <c r="C290" s="4"/>
    </row>
    <row r="291" spans="3:3" x14ac:dyDescent="0.2">
      <c r="C291" s="4"/>
    </row>
    <row r="292" spans="3:3" x14ac:dyDescent="0.2">
      <c r="C292" s="4"/>
    </row>
    <row r="293" spans="3:3" x14ac:dyDescent="0.2">
      <c r="C293" s="4"/>
    </row>
    <row r="294" spans="3:3" x14ac:dyDescent="0.2">
      <c r="C294" s="4"/>
    </row>
    <row r="295" spans="3:3" x14ac:dyDescent="0.2">
      <c r="C295" s="4"/>
    </row>
    <row r="296" spans="3:3" x14ac:dyDescent="0.2">
      <c r="C296" s="4"/>
    </row>
    <row r="297" spans="3:3" x14ac:dyDescent="0.2">
      <c r="C297" s="4"/>
    </row>
    <row r="298" spans="3:3" x14ac:dyDescent="0.2">
      <c r="C298" s="4"/>
    </row>
    <row r="299" spans="3:3" x14ac:dyDescent="0.2">
      <c r="C299" s="4"/>
    </row>
    <row r="300" spans="3:3" x14ac:dyDescent="0.2">
      <c r="C300" s="4"/>
    </row>
    <row r="301" spans="3:3" x14ac:dyDescent="0.2">
      <c r="C301" s="4"/>
    </row>
    <row r="302" spans="3:3" x14ac:dyDescent="0.2">
      <c r="C302" s="4"/>
    </row>
    <row r="303" spans="3:3" x14ac:dyDescent="0.2">
      <c r="C303" s="4"/>
    </row>
    <row r="304" spans="3:3" x14ac:dyDescent="0.2">
      <c r="C304" s="4"/>
    </row>
    <row r="305" spans="3:3" x14ac:dyDescent="0.2">
      <c r="C305" s="4"/>
    </row>
    <row r="306" spans="3:3" x14ac:dyDescent="0.2">
      <c r="C306" s="4"/>
    </row>
    <row r="307" spans="3:3" x14ac:dyDescent="0.2">
      <c r="C307" s="4"/>
    </row>
    <row r="308" spans="3:3" x14ac:dyDescent="0.2">
      <c r="C308" s="4"/>
    </row>
    <row r="309" spans="3:3" x14ac:dyDescent="0.2">
      <c r="C309" s="4"/>
    </row>
    <row r="310" spans="3:3" x14ac:dyDescent="0.2">
      <c r="C310" s="4"/>
    </row>
    <row r="311" spans="3:3" x14ac:dyDescent="0.2">
      <c r="C311" s="4"/>
    </row>
    <row r="312" spans="3:3" x14ac:dyDescent="0.2">
      <c r="C312" s="4"/>
    </row>
    <row r="313" spans="3:3" x14ac:dyDescent="0.2">
      <c r="C313" s="4"/>
    </row>
    <row r="314" spans="3:3" x14ac:dyDescent="0.2">
      <c r="C314" s="4"/>
    </row>
    <row r="315" spans="3:3" x14ac:dyDescent="0.2">
      <c r="C315" s="4"/>
    </row>
    <row r="316" spans="3:3" x14ac:dyDescent="0.2">
      <c r="C316" s="4"/>
    </row>
    <row r="317" spans="3:3" x14ac:dyDescent="0.2">
      <c r="C317" s="4"/>
    </row>
    <row r="318" spans="3:3" x14ac:dyDescent="0.2">
      <c r="C318" s="4"/>
    </row>
    <row r="319" spans="3:3" x14ac:dyDescent="0.2">
      <c r="C319" s="4"/>
    </row>
    <row r="320" spans="3:3" x14ac:dyDescent="0.2">
      <c r="C320" s="4"/>
    </row>
    <row r="321" spans="3:3" x14ac:dyDescent="0.2">
      <c r="C321" s="4"/>
    </row>
    <row r="322" spans="3:3" x14ac:dyDescent="0.2">
      <c r="C322" s="4"/>
    </row>
    <row r="323" spans="3:3" x14ac:dyDescent="0.2">
      <c r="C323" s="4"/>
    </row>
    <row r="324" spans="3:3" x14ac:dyDescent="0.2">
      <c r="C324" s="4"/>
    </row>
    <row r="325" spans="3:3" x14ac:dyDescent="0.2">
      <c r="C325" s="4"/>
    </row>
    <row r="326" spans="3:3" x14ac:dyDescent="0.2">
      <c r="C326" s="4"/>
    </row>
    <row r="327" spans="3:3" x14ac:dyDescent="0.2">
      <c r="C327" s="4"/>
    </row>
    <row r="328" spans="3:3" x14ac:dyDescent="0.2">
      <c r="C328" s="4"/>
    </row>
    <row r="329" spans="3:3" x14ac:dyDescent="0.2">
      <c r="C329" s="4"/>
    </row>
    <row r="330" spans="3:3" x14ac:dyDescent="0.2">
      <c r="C330" s="4"/>
    </row>
    <row r="331" spans="3:3" x14ac:dyDescent="0.2">
      <c r="C331" s="4"/>
    </row>
    <row r="332" spans="3:3" x14ac:dyDescent="0.2">
      <c r="C332" s="4"/>
    </row>
    <row r="333" spans="3:3" x14ac:dyDescent="0.2">
      <c r="C333" s="4"/>
    </row>
    <row r="334" spans="3:3" x14ac:dyDescent="0.2">
      <c r="C334" s="4"/>
    </row>
    <row r="335" spans="3:3" x14ac:dyDescent="0.2">
      <c r="C335" s="4"/>
    </row>
    <row r="336" spans="3:3" x14ac:dyDescent="0.2">
      <c r="C336" s="4"/>
    </row>
    <row r="337" spans="3:3" x14ac:dyDescent="0.2">
      <c r="C337" s="4"/>
    </row>
    <row r="338" spans="3:3" x14ac:dyDescent="0.2">
      <c r="C338" s="4"/>
    </row>
    <row r="339" spans="3:3" x14ac:dyDescent="0.2">
      <c r="C339" s="4"/>
    </row>
    <row r="340" spans="3:3" x14ac:dyDescent="0.2">
      <c r="C340" s="4"/>
    </row>
    <row r="341" spans="3:3" x14ac:dyDescent="0.2">
      <c r="C341" s="4"/>
    </row>
    <row r="342" spans="3:3" x14ac:dyDescent="0.2">
      <c r="C342" s="4"/>
    </row>
    <row r="343" spans="3:3" x14ac:dyDescent="0.2">
      <c r="C343" s="4"/>
    </row>
    <row r="344" spans="3:3" x14ac:dyDescent="0.2">
      <c r="C344" s="4"/>
    </row>
    <row r="345" spans="3:3" x14ac:dyDescent="0.2">
      <c r="C345" s="4"/>
    </row>
    <row r="346" spans="3:3" x14ac:dyDescent="0.2">
      <c r="C346" s="4"/>
    </row>
    <row r="347" spans="3:3" x14ac:dyDescent="0.2">
      <c r="C347" s="4"/>
    </row>
    <row r="348" spans="3:3" x14ac:dyDescent="0.2">
      <c r="C348" s="4"/>
    </row>
    <row r="349" spans="3:3" x14ac:dyDescent="0.2">
      <c r="C349" s="4"/>
    </row>
    <row r="350" spans="3:3" x14ac:dyDescent="0.2">
      <c r="C350" s="4"/>
    </row>
    <row r="351" spans="3:3" x14ac:dyDescent="0.2">
      <c r="C351" s="4"/>
    </row>
    <row r="352" spans="3:3" x14ac:dyDescent="0.2">
      <c r="C352" s="4"/>
    </row>
    <row r="353" spans="3:3" x14ac:dyDescent="0.2">
      <c r="C353" s="4"/>
    </row>
    <row r="354" spans="3:3" x14ac:dyDescent="0.2">
      <c r="C354" s="4"/>
    </row>
    <row r="355" spans="3:3" x14ac:dyDescent="0.2">
      <c r="C355" s="4"/>
    </row>
    <row r="356" spans="3:3" x14ac:dyDescent="0.2">
      <c r="C356" s="4"/>
    </row>
    <row r="357" spans="3:3" x14ac:dyDescent="0.2">
      <c r="C357" s="4"/>
    </row>
    <row r="358" spans="3:3" x14ac:dyDescent="0.2">
      <c r="C358" s="4"/>
    </row>
    <row r="359" spans="3:3" x14ac:dyDescent="0.2">
      <c r="C359" s="4"/>
    </row>
    <row r="360" spans="3:3" x14ac:dyDescent="0.2">
      <c r="C360" s="4"/>
    </row>
    <row r="361" spans="3:3" x14ac:dyDescent="0.2">
      <c r="C361" s="4"/>
    </row>
    <row r="362" spans="3:3" x14ac:dyDescent="0.2">
      <c r="C362" s="4"/>
    </row>
    <row r="363" spans="3:3" x14ac:dyDescent="0.2">
      <c r="C363" s="4"/>
    </row>
    <row r="364" spans="3:3" x14ac:dyDescent="0.2">
      <c r="C364" s="4"/>
    </row>
    <row r="365" spans="3:3" x14ac:dyDescent="0.2">
      <c r="C365" s="4"/>
    </row>
    <row r="366" spans="3:3" x14ac:dyDescent="0.2">
      <c r="C366" s="4"/>
    </row>
    <row r="367" spans="3:3" x14ac:dyDescent="0.2">
      <c r="C367" s="4"/>
    </row>
    <row r="368" spans="3:3" x14ac:dyDescent="0.2">
      <c r="C368" s="4"/>
    </row>
    <row r="369" spans="3:3" x14ac:dyDescent="0.2">
      <c r="C369" s="4"/>
    </row>
    <row r="370" spans="3:3" x14ac:dyDescent="0.2">
      <c r="C370" s="4"/>
    </row>
    <row r="371" spans="3:3" x14ac:dyDescent="0.2">
      <c r="C371" s="4"/>
    </row>
    <row r="372" spans="3:3" x14ac:dyDescent="0.2">
      <c r="C372" s="4"/>
    </row>
    <row r="373" spans="3:3" x14ac:dyDescent="0.2">
      <c r="C373" s="4"/>
    </row>
    <row r="374" spans="3:3" x14ac:dyDescent="0.2">
      <c r="C374" s="4"/>
    </row>
    <row r="375" spans="3:3" x14ac:dyDescent="0.2">
      <c r="C375" s="4"/>
    </row>
    <row r="376" spans="3:3" x14ac:dyDescent="0.2">
      <c r="C376" s="4"/>
    </row>
    <row r="377" spans="3:3" x14ac:dyDescent="0.2">
      <c r="C377" s="4"/>
    </row>
    <row r="378" spans="3:3" x14ac:dyDescent="0.2">
      <c r="C378" s="4"/>
    </row>
    <row r="379" spans="3:3" x14ac:dyDescent="0.2">
      <c r="C379" s="4"/>
    </row>
    <row r="380" spans="3:3" x14ac:dyDescent="0.2">
      <c r="C380" s="4"/>
    </row>
    <row r="381" spans="3:3" x14ac:dyDescent="0.2">
      <c r="C381" s="4"/>
    </row>
  </sheetData>
  <sheetProtection algorithmName="SHA-512" hashValue="zGl0FUz/gGlX3gD/K0HQoB8qUmKnLkfa3/RPpv3cs8wHujfEBjTmXjakUlEhfsVa3Zfhh21mzXX5r76+WrRjVw==" saltValue="TTIRbAdnF+QC5golOdVwRg==" spinCount="100000" sheet="1" objects="1" scenarios="1" formatCells="0"/>
  <pageMargins left="0.7" right="0.7" top="0.78740157499999996" bottom="0.78740157499999996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81E04"/>
  </sheetPr>
  <dimension ref="A1:CU381"/>
  <sheetViews>
    <sheetView zoomScale="75" zoomScaleNormal="75" workbookViewId="0"/>
  </sheetViews>
  <sheetFormatPr defaultRowHeight="12.75" x14ac:dyDescent="0.2"/>
  <cols>
    <col min="1" max="1" width="2.28515625" customWidth="1"/>
    <col min="2" max="2" width="57.5703125" customWidth="1"/>
    <col min="3" max="3" width="8.7109375" customWidth="1"/>
    <col min="4" max="4" width="15.85546875" style="182" customWidth="1"/>
    <col min="5" max="5" width="9.140625" style="182"/>
    <col min="6" max="6" width="4" customWidth="1"/>
    <col min="7" max="7" width="45.7109375" customWidth="1"/>
    <col min="8" max="8" width="14.140625" customWidth="1"/>
    <col min="9" max="9" width="12.7109375" customWidth="1"/>
    <col min="10" max="10" width="11.85546875" customWidth="1"/>
    <col min="11" max="11" width="18.28515625" customWidth="1"/>
  </cols>
  <sheetData>
    <row r="1" spans="1:99" x14ac:dyDescent="0.2">
      <c r="A1" s="8"/>
      <c r="B1" s="8"/>
      <c r="C1" s="8"/>
      <c r="D1" s="169"/>
      <c r="E1" s="169"/>
      <c r="F1" s="8"/>
      <c r="G1" s="8"/>
      <c r="H1" s="8"/>
      <c r="I1" s="8"/>
      <c r="J1" s="8"/>
      <c r="K1" s="8"/>
      <c r="L1" s="8"/>
    </row>
    <row r="2" spans="1:99" ht="14.25" x14ac:dyDescent="0.2">
      <c r="A2" s="8"/>
      <c r="B2" s="29" t="s">
        <v>166</v>
      </c>
      <c r="C2" s="13"/>
      <c r="D2" s="177"/>
      <c r="E2" s="172"/>
      <c r="F2" s="13"/>
      <c r="G2" s="29" t="s">
        <v>165</v>
      </c>
      <c r="H2" s="13"/>
      <c r="I2" s="13"/>
      <c r="J2" s="7"/>
      <c r="K2" s="7"/>
      <c r="L2" s="7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</row>
    <row r="3" spans="1:99" s="74" customFormat="1" ht="15" thickBot="1" x14ac:dyDescent="0.25">
      <c r="A3" s="11"/>
      <c r="B3" s="63"/>
      <c r="C3" s="9"/>
      <c r="D3" s="184"/>
      <c r="E3" s="184"/>
      <c r="F3" s="9"/>
      <c r="G3" s="63"/>
      <c r="H3" s="9"/>
      <c r="I3" s="9"/>
      <c r="J3" s="9"/>
      <c r="K3" s="9"/>
      <c r="L3" s="9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</row>
    <row r="4" spans="1:99" ht="7.5" customHeight="1" thickTop="1" thickBot="1" x14ac:dyDescent="0.25">
      <c r="A4" s="8"/>
      <c r="B4" s="7"/>
      <c r="C4" s="7"/>
      <c r="D4" s="172"/>
      <c r="E4" s="172"/>
      <c r="F4" s="68"/>
      <c r="G4" s="69"/>
      <c r="H4" s="70"/>
      <c r="I4" s="71"/>
      <c r="J4" s="7"/>
      <c r="K4" s="7"/>
      <c r="L4" s="7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</row>
    <row r="5" spans="1:99" ht="42" customHeight="1" thickTop="1" x14ac:dyDescent="0.2">
      <c r="A5" s="8"/>
      <c r="B5" s="15" t="s">
        <v>26</v>
      </c>
      <c r="C5" s="16" t="s">
        <v>27</v>
      </c>
      <c r="D5" s="189" t="s">
        <v>67</v>
      </c>
      <c r="E5" s="172"/>
      <c r="F5" s="54" t="s">
        <v>50</v>
      </c>
      <c r="G5" s="67" t="s">
        <v>46</v>
      </c>
      <c r="H5" s="75" t="s">
        <v>47</v>
      </c>
      <c r="I5" s="56" t="s">
        <v>53</v>
      </c>
      <c r="J5" s="9"/>
      <c r="K5" s="7"/>
      <c r="L5" s="7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</row>
    <row r="6" spans="1:99" ht="14.25" x14ac:dyDescent="0.2">
      <c r="A6" s="8"/>
      <c r="B6" s="17" t="s">
        <v>140</v>
      </c>
      <c r="C6" s="18" t="s">
        <v>68</v>
      </c>
      <c r="D6" s="174"/>
      <c r="E6" s="172"/>
      <c r="F6" s="24">
        <v>1</v>
      </c>
      <c r="G6" s="21" t="s">
        <v>87</v>
      </c>
      <c r="H6" s="105" t="e">
        <f>((D20-D22)/(D6+D7+D8+D9+D10+D11+D12+D13))*100</f>
        <v>#DIV/0!</v>
      </c>
      <c r="I6" s="25">
        <f>IF((D6+D7+D8+D9+D10+D11+D12+D13)=0,0,IF((H6)&lt;=0,0,IF(H6&lt;1.5,1,IF(H6&gt;3,3,2))))</f>
        <v>0</v>
      </c>
      <c r="J6" s="31"/>
      <c r="K6" s="10"/>
      <c r="L6" s="10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</row>
    <row r="7" spans="1:99" ht="14.25" x14ac:dyDescent="0.2">
      <c r="A7" s="8"/>
      <c r="B7" s="104" t="s">
        <v>113</v>
      </c>
      <c r="C7" s="103"/>
      <c r="D7" s="174"/>
      <c r="E7" s="172"/>
      <c r="F7" s="24">
        <v>2</v>
      </c>
      <c r="G7" s="21" t="s">
        <v>88</v>
      </c>
      <c r="H7" s="105" t="e">
        <f>((D20-D22)/((D6+D7+D8+D9+D10+D11+D12+D13)-(D14+D15)))*100</f>
        <v>#DIV/0!</v>
      </c>
      <c r="I7" s="106">
        <f>IF(AND((D20-D22)&lt;0,(D6+D7+D8+D9+D10+D11+D12+D13-D14-D15)&lt;0),0,IF(D6+D7+D8+D9+D10+D11+D12+D13-D14-D15&lt;=0,0,IF((H7)&lt;=0,0,IF(H7&lt;1.7,1,IF(H7&gt;4,3,2)))))</f>
        <v>0</v>
      </c>
      <c r="J7" s="31"/>
      <c r="K7" s="10"/>
      <c r="L7" s="10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</row>
    <row r="8" spans="1:99" ht="14.25" x14ac:dyDescent="0.2">
      <c r="A8" s="8"/>
      <c r="B8" s="17" t="s">
        <v>76</v>
      </c>
      <c r="C8" s="18" t="s">
        <v>69</v>
      </c>
      <c r="D8" s="174"/>
      <c r="E8" s="172"/>
      <c r="F8" s="24">
        <v>3</v>
      </c>
      <c r="G8" s="21" t="s">
        <v>25</v>
      </c>
      <c r="H8" s="105" t="e">
        <f>((D14+D15)/(D6+D7+D8+D9+D10+D11+D12+D13))*100</f>
        <v>#DIV/0!</v>
      </c>
      <c r="I8" s="106">
        <f>IF((D6+D7+D8+D9+D10+D11+D12+D13)=0,0,IF((H8)&gt;=100,0,IF(H8&lt;30,3,IF(H8&gt;50,1,2))))</f>
        <v>0</v>
      </c>
      <c r="J8" s="31"/>
      <c r="K8" s="10"/>
      <c r="L8" s="10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</row>
    <row r="9" spans="1:99" ht="14.25" x14ac:dyDescent="0.2">
      <c r="A9" s="8"/>
      <c r="B9" s="17" t="s">
        <v>77</v>
      </c>
      <c r="C9" s="18" t="s">
        <v>70</v>
      </c>
      <c r="D9" s="174"/>
      <c r="E9" s="172"/>
      <c r="F9" s="24">
        <v>4</v>
      </c>
      <c r="G9" s="21" t="s">
        <v>107</v>
      </c>
      <c r="H9" s="105" t="e">
        <f>((D6+D7+D8+D9+D10+D11+D12+D13)-(D14+D15))/(D6+D7)</f>
        <v>#DIV/0!</v>
      </c>
      <c r="I9" s="106">
        <f>IF(AND((D6+D7)=0,(D6+D7+D8+D9+D10+D11+D12+D13-D14-D15)&lt;0),0,IF((D6+D7)=0,3,IF((H9)&lt;=0,0,IF(H9&lt;0.51,1,IF(H9&gt;1,3,2)))))</f>
        <v>3</v>
      </c>
      <c r="J9" s="31"/>
      <c r="K9" s="10"/>
      <c r="L9" s="10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</row>
    <row r="10" spans="1:99" ht="14.25" x14ac:dyDescent="0.2">
      <c r="A10" s="8"/>
      <c r="B10" s="104" t="s">
        <v>114</v>
      </c>
      <c r="C10" s="103"/>
      <c r="D10" s="174"/>
      <c r="E10" s="172"/>
      <c r="F10" s="24">
        <v>5</v>
      </c>
      <c r="G10" s="21" t="s">
        <v>89</v>
      </c>
      <c r="H10" s="115" t="e">
        <f>D19/D18</f>
        <v>#DIV/0!</v>
      </c>
      <c r="I10" s="106">
        <f>IF(AND(D18&lt;=0,D19&lt;=0),0,IF(D18&lt;=0,0,IF(H10&gt;1,0,IF(H10&lt;0.95,3,IF(H10&gt;0.99,1,2)))))</f>
        <v>0</v>
      </c>
      <c r="J10" s="31"/>
      <c r="K10" s="10"/>
      <c r="L10" s="10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</row>
    <row r="11" spans="1:99" ht="14.25" x14ac:dyDescent="0.2">
      <c r="A11" s="8"/>
      <c r="B11" s="17" t="s">
        <v>78</v>
      </c>
      <c r="C11" s="18" t="s">
        <v>71</v>
      </c>
      <c r="D11" s="174"/>
      <c r="E11" s="172"/>
      <c r="F11" s="24">
        <v>6</v>
      </c>
      <c r="G11" s="21" t="s">
        <v>90</v>
      </c>
      <c r="H11" s="105" t="e">
        <f>(D11/D18)*360</f>
        <v>#DIV/0!</v>
      </c>
      <c r="I11" s="106">
        <f>IF(AND(D18&lt;=0,D11&lt;=0),1,IF(D18&lt;=0,1,IF(D11&lt;=0,1,IF(H11&lt;40,3,IF(H11&gt;70,1,2)))))</f>
        <v>1</v>
      </c>
      <c r="J11" s="31"/>
      <c r="K11" s="10"/>
      <c r="L11" s="10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</row>
    <row r="12" spans="1:99" ht="14.25" x14ac:dyDescent="0.2">
      <c r="A12" s="8"/>
      <c r="B12" s="17" t="s">
        <v>110</v>
      </c>
      <c r="C12" s="18" t="s">
        <v>72</v>
      </c>
      <c r="D12" s="174"/>
      <c r="E12" s="172"/>
      <c r="F12" s="24">
        <v>7</v>
      </c>
      <c r="G12" s="21" t="s">
        <v>91</v>
      </c>
      <c r="H12" s="105" t="e">
        <f>D18/(D6+D7+D8+D9+D10+D11+D12+D13)</f>
        <v>#DIV/0!</v>
      </c>
      <c r="I12" s="106">
        <f>IF(AND(D18&lt;=0,(D6+D7+D8+D9+D10+D11+D12+D13)&lt;=0),1,IF((D6+D7+D8+D9+D10+D11+D12+D13)&lt;=0,1,IF(H12&lt;0.3,1,IF(H12&gt;1,3,2))))</f>
        <v>1</v>
      </c>
      <c r="J12" s="31"/>
      <c r="K12" s="10"/>
      <c r="L12" s="10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</row>
    <row r="13" spans="1:99" ht="14.25" x14ac:dyDescent="0.2">
      <c r="A13" s="8"/>
      <c r="B13" s="17" t="s">
        <v>112</v>
      </c>
      <c r="C13" s="18" t="s">
        <v>73</v>
      </c>
      <c r="D13" s="174"/>
      <c r="E13" s="172"/>
      <c r="F13" s="24">
        <v>8</v>
      </c>
      <c r="G13" s="21" t="s">
        <v>156</v>
      </c>
      <c r="H13" s="105" t="e">
        <f>(D12+D8+D9+D10)/D14</f>
        <v>#DIV/0!</v>
      </c>
      <c r="I13" s="106">
        <f>IF(AND(D14&lt;=0,(D12+D8+D9+D10)&lt;=0),1,IF(D14&lt;=0,3,IF(H13&lt;0.7,1,IF(H13&gt;1.5,3,2))))</f>
        <v>1</v>
      </c>
      <c r="J13" s="31"/>
      <c r="K13" s="10"/>
      <c r="L13" s="10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</row>
    <row r="14" spans="1:99" ht="14.25" x14ac:dyDescent="0.2">
      <c r="A14" s="8"/>
      <c r="B14" s="17" t="s">
        <v>178</v>
      </c>
      <c r="C14" s="18" t="s">
        <v>74</v>
      </c>
      <c r="D14" s="174"/>
      <c r="E14" s="172"/>
      <c r="F14" s="24">
        <v>9</v>
      </c>
      <c r="G14" s="21" t="s">
        <v>92</v>
      </c>
      <c r="H14" s="105" t="e">
        <f>(D14+D15)/D20</f>
        <v>#DIV/0!</v>
      </c>
      <c r="I14" s="106">
        <f>IF(AND((D14+D15)=0,D20&gt;0),3,IF(D20&lt;=0,0,IF(H14&gt;7,1,IF(H14&lt;=0,0,IF(H14&lt;5,3,2)))))</f>
        <v>0</v>
      </c>
      <c r="J14" s="31"/>
      <c r="K14" s="10"/>
      <c r="L14" s="10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</row>
    <row r="15" spans="1:99" ht="15" thickBot="1" x14ac:dyDescent="0.25">
      <c r="A15" s="8"/>
      <c r="B15" s="19" t="s">
        <v>5</v>
      </c>
      <c r="C15" s="20" t="s">
        <v>75</v>
      </c>
      <c r="D15" s="176"/>
      <c r="E15" s="172"/>
      <c r="F15" s="111">
        <v>10</v>
      </c>
      <c r="G15" s="112" t="s">
        <v>153</v>
      </c>
      <c r="H15" s="113" t="e">
        <f>(((D6+D7+D10+D13)-('2014-DE'!D6+'2014-DE'!D7+'2014-DE'!D10+'2014-DE'!D13)+D22)/('2014-DE'!D6+'2014-DE'!D7+'2014-DE'!D10+'2014-DE'!D13))*100</f>
        <v>#DIV/0!</v>
      </c>
      <c r="I15" s="114">
        <f>IF(AND((D6+D7+D10+D13)=0,D22=0,('2014-DE'!D6+'2014-DE'!D7+'2014-DE'!D10+'2014-DE'!D13)=0),0, IF(('2014-DE'!D6+'2014-DE'!D7+'2014-DE'!D10+'2014-DE'!D13)=0,3, IF(H15&lt;=0,0, IF(H15&lt;2.51,1, IF(H15&gt;5,3,2)))))</f>
        <v>0</v>
      </c>
      <c r="J15" s="31"/>
      <c r="K15" s="10"/>
      <c r="L15" s="10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</row>
    <row r="16" spans="1:99" ht="16.5" thickTop="1" thickBot="1" x14ac:dyDescent="0.25">
      <c r="A16" s="8"/>
      <c r="B16" s="10"/>
      <c r="C16" s="30"/>
      <c r="D16" s="190"/>
      <c r="E16" s="172"/>
      <c r="F16" s="26" t="s">
        <v>54</v>
      </c>
      <c r="G16" s="27" t="s">
        <v>176</v>
      </c>
      <c r="H16" s="27"/>
      <c r="I16" s="28">
        <f>SUM(I6:I15)</f>
        <v>6</v>
      </c>
      <c r="J16" s="7"/>
      <c r="K16" s="7"/>
      <c r="L16" s="7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</row>
    <row r="17" spans="1:99" ht="29.25" thickTop="1" x14ac:dyDescent="0.2">
      <c r="A17" s="8"/>
      <c r="B17" s="15" t="s">
        <v>26</v>
      </c>
      <c r="C17" s="16" t="s">
        <v>27</v>
      </c>
      <c r="D17" s="189" t="s">
        <v>79</v>
      </c>
      <c r="E17" s="172"/>
      <c r="F17" s="7"/>
      <c r="G17" s="7"/>
      <c r="H17" s="7"/>
      <c r="I17" s="7"/>
      <c r="J17" s="7"/>
      <c r="K17" s="7"/>
      <c r="L17" s="7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</row>
    <row r="18" spans="1:99" ht="15" thickBot="1" x14ac:dyDescent="0.25">
      <c r="A18" s="8"/>
      <c r="B18" s="17" t="s">
        <v>117</v>
      </c>
      <c r="C18" s="18" t="s">
        <v>80</v>
      </c>
      <c r="D18" s="174"/>
      <c r="E18" s="172"/>
      <c r="F18" s="7"/>
      <c r="G18" s="10"/>
      <c r="H18" s="10"/>
      <c r="I18" s="10"/>
      <c r="J18" s="10"/>
      <c r="K18" s="10"/>
      <c r="L18" s="7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</row>
    <row r="19" spans="1:99" ht="14.25" x14ac:dyDescent="0.2">
      <c r="A19" s="8"/>
      <c r="B19" s="17" t="s">
        <v>118</v>
      </c>
      <c r="C19" s="18" t="s">
        <v>81</v>
      </c>
      <c r="D19" s="174"/>
      <c r="E19" s="172"/>
      <c r="F19" s="8"/>
      <c r="G19" s="40" t="s">
        <v>85</v>
      </c>
      <c r="H19" s="41"/>
      <c r="I19" s="37"/>
      <c r="J19" s="37"/>
      <c r="K19" s="37"/>
      <c r="L19" s="7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</row>
    <row r="20" spans="1:99" ht="15" thickBot="1" x14ac:dyDescent="0.25">
      <c r="A20" s="8"/>
      <c r="B20" s="19" t="s">
        <v>163</v>
      </c>
      <c r="C20" s="20" t="s">
        <v>52</v>
      </c>
      <c r="D20" s="176"/>
      <c r="E20" s="172"/>
      <c r="F20" s="8"/>
      <c r="G20" s="42" t="s">
        <v>108</v>
      </c>
      <c r="H20" s="43"/>
      <c r="I20" s="37"/>
      <c r="J20" s="37"/>
      <c r="K20" s="37"/>
      <c r="L20" s="7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</row>
    <row r="21" spans="1:99" ht="15.75" thickTop="1" thickBot="1" x14ac:dyDescent="0.25">
      <c r="A21" s="8"/>
      <c r="B21" s="10"/>
      <c r="C21" s="30"/>
      <c r="D21" s="190"/>
      <c r="E21" s="191"/>
      <c r="F21" s="7"/>
      <c r="G21" s="44" t="s">
        <v>109</v>
      </c>
      <c r="H21" s="45"/>
      <c r="I21" s="39"/>
      <c r="J21" s="39"/>
      <c r="K21" s="37"/>
      <c r="L21" s="7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</row>
    <row r="22" spans="1:99" ht="15.75" thickTop="1" thickBot="1" x14ac:dyDescent="0.25">
      <c r="A22" s="8"/>
      <c r="B22" s="35" t="s">
        <v>82</v>
      </c>
      <c r="C22" s="36" t="s">
        <v>83</v>
      </c>
      <c r="D22" s="192"/>
      <c r="E22" s="191"/>
      <c r="F22" s="7"/>
      <c r="G22" s="6"/>
      <c r="H22" s="6"/>
      <c r="I22" s="6"/>
      <c r="J22" s="6"/>
      <c r="K22" s="6"/>
      <c r="L22" s="7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</row>
    <row r="23" spans="1:99" ht="15" thickTop="1" x14ac:dyDescent="0.2">
      <c r="A23" s="8"/>
      <c r="E23" s="193"/>
      <c r="F23" s="7"/>
      <c r="G23" s="40" t="s">
        <v>84</v>
      </c>
      <c r="H23" s="46"/>
      <c r="I23" s="10"/>
      <c r="J23" s="10"/>
      <c r="K23" s="10"/>
      <c r="L23" s="7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</row>
    <row r="24" spans="1:99" ht="14.25" x14ac:dyDescent="0.2">
      <c r="A24" s="8"/>
      <c r="E24" s="193"/>
      <c r="F24" s="7"/>
      <c r="G24" s="42" t="s">
        <v>94</v>
      </c>
      <c r="H24" s="47"/>
      <c r="I24" s="38"/>
      <c r="J24" s="10"/>
      <c r="K24" s="32"/>
      <c r="L24" s="7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</row>
    <row r="25" spans="1:99" ht="15" thickBot="1" x14ac:dyDescent="0.25">
      <c r="A25" s="8"/>
      <c r="B25" s="10"/>
      <c r="C25" s="30"/>
      <c r="D25" s="190"/>
      <c r="E25" s="193"/>
      <c r="F25" s="7"/>
      <c r="G25" s="44" t="s">
        <v>95</v>
      </c>
      <c r="H25" s="48"/>
      <c r="I25" s="38"/>
      <c r="J25" s="10"/>
      <c r="K25" s="10"/>
      <c r="L25" s="7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</row>
    <row r="26" spans="1:99" ht="15" thickBot="1" x14ac:dyDescent="0.25">
      <c r="A26" s="8"/>
      <c r="B26" s="10"/>
      <c r="C26" s="30"/>
      <c r="D26" s="190"/>
      <c r="E26" s="193"/>
      <c r="F26" s="7"/>
      <c r="G26" s="6"/>
      <c r="H26" s="10"/>
      <c r="I26" s="10"/>
      <c r="J26" s="10"/>
      <c r="K26" s="10"/>
      <c r="L26" s="7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</row>
    <row r="27" spans="1:99" ht="15" thickBot="1" x14ac:dyDescent="0.25">
      <c r="A27" s="8"/>
      <c r="B27" s="10"/>
      <c r="C27" s="30"/>
      <c r="D27" s="190"/>
      <c r="E27" s="193"/>
      <c r="F27" s="7"/>
      <c r="G27" s="49" t="s">
        <v>86</v>
      </c>
      <c r="H27" s="10"/>
      <c r="I27" s="10"/>
      <c r="J27" s="10"/>
      <c r="K27" s="10"/>
      <c r="L27" s="7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</row>
    <row r="28" spans="1:99" ht="14.25" x14ac:dyDescent="0.2">
      <c r="A28" s="8"/>
      <c r="B28" s="10"/>
      <c r="C28" s="30"/>
      <c r="D28" s="190"/>
      <c r="E28" s="193"/>
      <c r="F28" s="7"/>
      <c r="G28" s="10"/>
      <c r="H28" s="10"/>
      <c r="I28" s="10"/>
      <c r="J28" s="10"/>
      <c r="K28" s="10"/>
      <c r="L28" s="7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</row>
    <row r="29" spans="1:99" ht="14.25" x14ac:dyDescent="0.2">
      <c r="A29" s="8"/>
      <c r="B29" s="10"/>
      <c r="C29" s="30"/>
      <c r="D29" s="190"/>
      <c r="E29" s="193"/>
      <c r="F29" s="7"/>
      <c r="G29" s="10" t="s">
        <v>115</v>
      </c>
      <c r="H29" s="10"/>
      <c r="I29" s="10"/>
      <c r="J29" s="10"/>
      <c r="K29" s="10"/>
      <c r="L29" s="7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</row>
    <row r="30" spans="1:99" ht="14.25" x14ac:dyDescent="0.2">
      <c r="A30" s="8"/>
      <c r="B30" s="31"/>
      <c r="C30" s="33"/>
      <c r="D30" s="194"/>
      <c r="E30" s="193"/>
      <c r="F30" s="7"/>
      <c r="G30" s="10" t="s">
        <v>116</v>
      </c>
      <c r="H30" s="10"/>
      <c r="I30" s="10"/>
      <c r="J30" s="10"/>
      <c r="K30" s="10"/>
      <c r="L30" s="7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</row>
    <row r="31" spans="1:99" ht="14.25" x14ac:dyDescent="0.2">
      <c r="A31" s="8"/>
      <c r="B31" s="31"/>
      <c r="C31" s="33"/>
      <c r="D31" s="194"/>
      <c r="E31" s="193"/>
      <c r="F31" s="7"/>
      <c r="G31" s="7"/>
      <c r="H31" s="7"/>
      <c r="I31" s="7"/>
      <c r="J31" s="7"/>
      <c r="K31" s="7"/>
      <c r="L31" s="7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</row>
    <row r="32" spans="1:99" ht="14.25" x14ac:dyDescent="0.2">
      <c r="A32" s="8"/>
      <c r="B32" s="31"/>
      <c r="C32" s="33"/>
      <c r="D32" s="194"/>
      <c r="E32" s="193"/>
      <c r="F32" s="7"/>
      <c r="G32" s="7"/>
      <c r="H32" s="7"/>
      <c r="I32" s="7"/>
      <c r="J32" s="7"/>
      <c r="K32" s="7"/>
      <c r="L32" s="7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</row>
    <row r="33" spans="1:99" ht="14.25" x14ac:dyDescent="0.2">
      <c r="A33" s="8"/>
      <c r="B33" s="31"/>
      <c r="C33" s="33"/>
      <c r="D33" s="194"/>
      <c r="E33" s="193"/>
      <c r="F33" s="7"/>
      <c r="G33" s="7"/>
      <c r="H33" s="7"/>
      <c r="I33" s="7"/>
      <c r="J33" s="7"/>
      <c r="K33" s="7"/>
      <c r="L33" s="7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</row>
    <row r="34" spans="1:99" ht="14.25" x14ac:dyDescent="0.2">
      <c r="A34" s="8"/>
      <c r="B34" s="31"/>
      <c r="C34" s="33"/>
      <c r="D34" s="194"/>
      <c r="E34" s="193"/>
      <c r="F34" s="7"/>
      <c r="G34" s="7"/>
      <c r="H34" s="7"/>
      <c r="I34" s="7"/>
      <c r="J34" s="7"/>
      <c r="K34" s="7"/>
      <c r="L34" s="7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</row>
    <row r="35" spans="1:99" ht="14.25" x14ac:dyDescent="0.2">
      <c r="A35" s="8"/>
      <c r="B35" s="31"/>
      <c r="C35" s="33"/>
      <c r="D35" s="194"/>
      <c r="E35" s="193"/>
      <c r="F35" s="7"/>
      <c r="G35" s="7"/>
      <c r="H35" s="7"/>
      <c r="I35" s="7"/>
      <c r="J35" s="7"/>
      <c r="K35" s="7"/>
      <c r="L35" s="7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</row>
    <row r="36" spans="1:99" ht="14.25" x14ac:dyDescent="0.2">
      <c r="A36" s="8"/>
      <c r="B36" s="31"/>
      <c r="C36" s="33"/>
      <c r="D36" s="194"/>
      <c r="E36" s="193"/>
      <c r="F36" s="7"/>
      <c r="G36" s="7"/>
      <c r="H36" s="7"/>
      <c r="I36" s="7"/>
      <c r="J36" s="7"/>
      <c r="K36" s="7"/>
      <c r="L36" s="7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</row>
    <row r="37" spans="1:99" ht="14.25" x14ac:dyDescent="0.2">
      <c r="A37" s="8"/>
      <c r="B37" s="31"/>
      <c r="C37" s="33"/>
      <c r="D37" s="194"/>
      <c r="E37" s="193"/>
      <c r="F37" s="7"/>
      <c r="G37" s="7"/>
      <c r="H37" s="7"/>
      <c r="I37" s="7"/>
      <c r="J37" s="7"/>
      <c r="K37" s="7"/>
      <c r="L37" s="7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</row>
    <row r="38" spans="1:99" ht="14.25" x14ac:dyDescent="0.2">
      <c r="A38" s="8"/>
      <c r="B38" s="31"/>
      <c r="C38" s="33"/>
      <c r="D38" s="194"/>
      <c r="E38" s="193"/>
      <c r="F38" s="7"/>
      <c r="G38" s="7"/>
      <c r="H38" s="7"/>
      <c r="I38" s="7"/>
      <c r="J38" s="7"/>
      <c r="K38" s="7"/>
      <c r="L38" s="7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</row>
    <row r="39" spans="1:99" ht="14.25" x14ac:dyDescent="0.2">
      <c r="A39" s="8"/>
      <c r="B39" s="31"/>
      <c r="C39" s="33"/>
      <c r="D39" s="194"/>
      <c r="E39" s="193"/>
      <c r="F39" s="7"/>
      <c r="G39" s="7"/>
      <c r="H39" s="7"/>
      <c r="I39" s="7"/>
      <c r="J39" s="7"/>
      <c r="K39" s="7"/>
      <c r="L39" s="7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</row>
    <row r="40" spans="1:99" ht="14.25" x14ac:dyDescent="0.2">
      <c r="A40" s="8"/>
      <c r="B40" s="31"/>
      <c r="C40" s="34"/>
      <c r="D40" s="193"/>
      <c r="E40" s="193"/>
      <c r="F40" s="7"/>
      <c r="G40" s="7"/>
      <c r="H40" s="7"/>
      <c r="I40" s="7"/>
      <c r="J40" s="7"/>
      <c r="K40" s="7"/>
      <c r="L40" s="7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</row>
    <row r="41" spans="1:99" ht="14.25" x14ac:dyDescent="0.2">
      <c r="A41" s="8"/>
      <c r="B41" s="31"/>
      <c r="C41" s="34"/>
      <c r="D41" s="193"/>
      <c r="E41" s="193"/>
      <c r="F41" s="7"/>
      <c r="G41" s="7"/>
      <c r="H41" s="7"/>
      <c r="I41" s="7"/>
      <c r="J41" s="7"/>
      <c r="K41" s="7"/>
      <c r="L41" s="7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</row>
    <row r="42" spans="1:99" ht="14.25" x14ac:dyDescent="0.2">
      <c r="A42" s="8"/>
      <c r="B42" s="7"/>
      <c r="C42" s="14"/>
      <c r="D42" s="172"/>
      <c r="E42" s="172"/>
      <c r="F42" s="7"/>
      <c r="G42" s="7"/>
      <c r="H42" s="7"/>
      <c r="I42" s="7"/>
      <c r="J42" s="7"/>
      <c r="K42" s="7"/>
      <c r="L42" s="7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</row>
    <row r="43" spans="1:99" ht="14.25" x14ac:dyDescent="0.2">
      <c r="B43" s="1"/>
      <c r="C43" s="3"/>
      <c r="D43" s="183"/>
      <c r="E43" s="18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</row>
    <row r="44" spans="1:99" ht="14.25" x14ac:dyDescent="0.2">
      <c r="B44" s="1"/>
      <c r="C44" s="3"/>
      <c r="D44" s="183"/>
      <c r="E44" s="183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</row>
    <row r="45" spans="1:99" ht="14.25" x14ac:dyDescent="0.2">
      <c r="B45" s="1"/>
      <c r="C45" s="3"/>
      <c r="D45" s="183"/>
      <c r="E45" s="18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</row>
    <row r="46" spans="1:99" ht="14.25" x14ac:dyDescent="0.2">
      <c r="B46" s="1"/>
      <c r="C46" s="3"/>
      <c r="D46" s="183"/>
      <c r="E46" s="183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</row>
    <row r="47" spans="1:99" ht="14.25" x14ac:dyDescent="0.2">
      <c r="B47" s="1"/>
      <c r="C47" s="3"/>
      <c r="D47" s="183"/>
      <c r="E47" s="183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</row>
    <row r="48" spans="1:99" ht="14.25" x14ac:dyDescent="0.2">
      <c r="B48" s="1"/>
      <c r="C48" s="3"/>
      <c r="D48" s="183"/>
      <c r="E48" s="183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</row>
    <row r="49" spans="2:99" ht="14.25" x14ac:dyDescent="0.2">
      <c r="B49" s="1"/>
      <c r="C49" s="3"/>
      <c r="D49" s="183"/>
      <c r="E49" s="183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</row>
    <row r="50" spans="2:99" ht="14.25" x14ac:dyDescent="0.2">
      <c r="B50" s="1"/>
      <c r="C50" s="3"/>
      <c r="D50" s="183"/>
      <c r="E50" s="183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</row>
    <row r="51" spans="2:99" ht="14.25" x14ac:dyDescent="0.2">
      <c r="B51" s="1"/>
      <c r="C51" s="3"/>
      <c r="D51" s="183"/>
      <c r="E51" s="183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</row>
    <row r="52" spans="2:99" ht="14.25" x14ac:dyDescent="0.2">
      <c r="B52" s="1"/>
      <c r="C52" s="3"/>
      <c r="D52" s="183"/>
      <c r="E52" s="183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</row>
    <row r="53" spans="2:99" ht="14.25" x14ac:dyDescent="0.2">
      <c r="B53" s="1"/>
      <c r="C53" s="3"/>
      <c r="D53" s="183"/>
      <c r="E53" s="183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</row>
    <row r="54" spans="2:99" ht="14.25" x14ac:dyDescent="0.2">
      <c r="B54" s="1"/>
      <c r="C54" s="3"/>
      <c r="D54" s="183"/>
      <c r="E54" s="183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</row>
    <row r="55" spans="2:99" ht="14.25" x14ac:dyDescent="0.2">
      <c r="B55" s="1"/>
      <c r="C55" s="3"/>
      <c r="D55" s="183"/>
      <c r="E55" s="183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</row>
    <row r="56" spans="2:99" ht="14.25" x14ac:dyDescent="0.2">
      <c r="B56" s="1"/>
      <c r="C56" s="3"/>
      <c r="D56" s="183"/>
      <c r="E56" s="183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</row>
    <row r="57" spans="2:99" ht="14.25" x14ac:dyDescent="0.2">
      <c r="B57" s="1"/>
      <c r="C57" s="3"/>
      <c r="D57" s="183"/>
      <c r="E57" s="183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</row>
    <row r="58" spans="2:99" ht="14.25" x14ac:dyDescent="0.2">
      <c r="B58" s="1"/>
      <c r="C58" s="3"/>
      <c r="D58" s="183"/>
      <c r="E58" s="183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</row>
    <row r="59" spans="2:99" ht="14.25" x14ac:dyDescent="0.2">
      <c r="B59" s="1"/>
      <c r="C59" s="3"/>
      <c r="D59" s="183"/>
      <c r="E59" s="183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</row>
    <row r="60" spans="2:99" ht="14.25" x14ac:dyDescent="0.2">
      <c r="B60" s="1"/>
      <c r="C60" s="3"/>
      <c r="D60" s="183"/>
      <c r="E60" s="183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</row>
    <row r="61" spans="2:99" ht="14.25" x14ac:dyDescent="0.2">
      <c r="B61" s="1"/>
      <c r="C61" s="3"/>
      <c r="D61" s="183"/>
      <c r="E61" s="183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</row>
    <row r="62" spans="2:99" ht="14.25" x14ac:dyDescent="0.2">
      <c r="B62" s="1"/>
      <c r="C62" s="3"/>
      <c r="D62" s="183"/>
      <c r="E62" s="183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</row>
    <row r="63" spans="2:99" ht="14.25" x14ac:dyDescent="0.2">
      <c r="B63" s="1"/>
      <c r="C63" s="3"/>
      <c r="D63" s="183"/>
      <c r="E63" s="183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</row>
    <row r="64" spans="2:99" ht="14.25" x14ac:dyDescent="0.2">
      <c r="B64" s="1"/>
      <c r="C64" s="3"/>
      <c r="D64" s="183"/>
      <c r="E64" s="183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</row>
    <row r="65" spans="2:99" ht="14.25" x14ac:dyDescent="0.2">
      <c r="B65" s="1"/>
      <c r="C65" s="3"/>
      <c r="D65" s="183"/>
      <c r="E65" s="183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</row>
    <row r="66" spans="2:99" ht="14.25" x14ac:dyDescent="0.2">
      <c r="B66" s="1"/>
      <c r="C66" s="3"/>
      <c r="D66" s="183"/>
      <c r="E66" s="183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</row>
    <row r="67" spans="2:99" ht="14.25" x14ac:dyDescent="0.2">
      <c r="B67" s="1"/>
      <c r="C67" s="3"/>
      <c r="D67" s="183"/>
      <c r="E67" s="183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</row>
    <row r="68" spans="2:99" ht="14.25" x14ac:dyDescent="0.2">
      <c r="B68" s="1"/>
      <c r="C68" s="3"/>
      <c r="D68" s="183"/>
      <c r="E68" s="183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</row>
    <row r="69" spans="2:99" ht="14.25" x14ac:dyDescent="0.2">
      <c r="B69" s="1"/>
      <c r="C69" s="3"/>
      <c r="D69" s="183"/>
      <c r="E69" s="183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</row>
    <row r="70" spans="2:99" ht="14.25" x14ac:dyDescent="0.2">
      <c r="B70" s="1"/>
      <c r="C70" s="3"/>
      <c r="D70" s="183"/>
      <c r="E70" s="183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</row>
    <row r="71" spans="2:99" ht="14.25" x14ac:dyDescent="0.2">
      <c r="B71" s="1"/>
      <c r="C71" s="3"/>
      <c r="D71" s="183"/>
      <c r="E71" s="183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</row>
    <row r="72" spans="2:99" ht="14.25" x14ac:dyDescent="0.2">
      <c r="B72" s="1"/>
      <c r="C72" s="3"/>
      <c r="D72" s="183"/>
      <c r="E72" s="183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</row>
    <row r="73" spans="2:99" ht="14.25" x14ac:dyDescent="0.2">
      <c r="B73" s="1"/>
      <c r="C73" s="3"/>
      <c r="D73" s="183"/>
      <c r="E73" s="183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</row>
    <row r="74" spans="2:99" ht="14.25" x14ac:dyDescent="0.2">
      <c r="B74" s="1"/>
      <c r="C74" s="3"/>
      <c r="D74" s="183"/>
      <c r="E74" s="183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</row>
    <row r="75" spans="2:99" ht="14.25" x14ac:dyDescent="0.2">
      <c r="B75" s="1"/>
      <c r="C75" s="3"/>
      <c r="D75" s="183"/>
      <c r="E75" s="183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</row>
    <row r="76" spans="2:99" ht="14.25" x14ac:dyDescent="0.2">
      <c r="B76" s="1"/>
      <c r="C76" s="3"/>
      <c r="D76" s="183"/>
      <c r="E76" s="183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</row>
    <row r="77" spans="2:99" ht="14.25" x14ac:dyDescent="0.2">
      <c r="B77" s="1"/>
      <c r="C77" s="3"/>
      <c r="D77" s="183"/>
      <c r="E77" s="183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</row>
    <row r="78" spans="2:99" ht="14.25" x14ac:dyDescent="0.2">
      <c r="B78" s="1"/>
      <c r="C78" s="3"/>
      <c r="D78" s="183"/>
      <c r="E78" s="183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</row>
    <row r="79" spans="2:99" ht="14.25" x14ac:dyDescent="0.2">
      <c r="B79" s="1"/>
      <c r="C79" s="3"/>
      <c r="D79" s="183"/>
      <c r="E79" s="183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</row>
    <row r="80" spans="2:99" ht="14.25" x14ac:dyDescent="0.2">
      <c r="B80" s="1"/>
      <c r="C80" s="3"/>
      <c r="D80" s="183"/>
      <c r="E80" s="183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</row>
    <row r="81" spans="2:99" ht="14.25" x14ac:dyDescent="0.2">
      <c r="B81" s="1"/>
      <c r="C81" s="3"/>
      <c r="D81" s="183"/>
      <c r="E81" s="183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</row>
    <row r="82" spans="2:99" ht="14.25" x14ac:dyDescent="0.2">
      <c r="B82" s="1"/>
      <c r="C82" s="3"/>
      <c r="D82" s="183"/>
      <c r="E82" s="183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</row>
    <row r="83" spans="2:99" ht="14.25" x14ac:dyDescent="0.2">
      <c r="B83" s="1"/>
      <c r="C83" s="3"/>
      <c r="D83" s="183"/>
      <c r="E83" s="183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</row>
    <row r="84" spans="2:99" ht="14.25" x14ac:dyDescent="0.2">
      <c r="B84" s="1"/>
      <c r="C84" s="3"/>
      <c r="D84" s="183"/>
      <c r="E84" s="183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</row>
    <row r="85" spans="2:99" ht="14.25" x14ac:dyDescent="0.2">
      <c r="B85" s="1"/>
      <c r="C85" s="3"/>
      <c r="D85" s="183"/>
      <c r="E85" s="183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</row>
    <row r="86" spans="2:99" ht="14.25" x14ac:dyDescent="0.2">
      <c r="B86" s="1"/>
      <c r="C86" s="3"/>
      <c r="D86" s="183"/>
      <c r="E86" s="183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</row>
    <row r="87" spans="2:99" ht="14.25" x14ac:dyDescent="0.2">
      <c r="B87" s="1"/>
      <c r="C87" s="3"/>
      <c r="D87" s="183"/>
      <c r="E87" s="183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</row>
    <row r="88" spans="2:99" ht="14.25" x14ac:dyDescent="0.2">
      <c r="B88" s="1"/>
      <c r="C88" s="3"/>
      <c r="D88" s="183"/>
      <c r="E88" s="183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</row>
    <row r="89" spans="2:99" ht="14.25" x14ac:dyDescent="0.2">
      <c r="B89" s="1"/>
      <c r="C89" s="3"/>
      <c r="D89" s="183"/>
      <c r="E89" s="183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</row>
    <row r="90" spans="2:99" ht="14.25" x14ac:dyDescent="0.2">
      <c r="B90" s="1"/>
      <c r="C90" s="3"/>
      <c r="D90" s="183"/>
      <c r="E90" s="183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</row>
    <row r="91" spans="2:99" ht="14.25" x14ac:dyDescent="0.2">
      <c r="B91" s="1"/>
      <c r="C91" s="3"/>
      <c r="D91" s="183"/>
      <c r="E91" s="183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</row>
    <row r="92" spans="2:99" ht="14.25" x14ac:dyDescent="0.2">
      <c r="B92" s="1"/>
      <c r="C92" s="3"/>
      <c r="D92" s="183"/>
      <c r="E92" s="183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</row>
    <row r="93" spans="2:99" ht="14.25" x14ac:dyDescent="0.2">
      <c r="B93" s="1"/>
      <c r="C93" s="3"/>
      <c r="D93" s="183"/>
      <c r="E93" s="183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</row>
    <row r="94" spans="2:99" ht="14.25" x14ac:dyDescent="0.2">
      <c r="B94" s="1"/>
      <c r="C94" s="3"/>
      <c r="D94" s="183"/>
      <c r="E94" s="183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</row>
    <row r="95" spans="2:99" ht="14.25" x14ac:dyDescent="0.2">
      <c r="B95" s="1"/>
      <c r="C95" s="3"/>
      <c r="D95" s="183"/>
      <c r="E95" s="183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</row>
    <row r="96" spans="2:99" ht="14.25" x14ac:dyDescent="0.2">
      <c r="B96" s="1"/>
      <c r="C96" s="3"/>
      <c r="D96" s="183"/>
      <c r="E96" s="183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</row>
    <row r="97" spans="2:99" ht="14.25" x14ac:dyDescent="0.2">
      <c r="B97" s="1"/>
      <c r="C97" s="3"/>
      <c r="D97" s="183"/>
      <c r="E97" s="183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</row>
    <row r="98" spans="2:99" ht="14.25" x14ac:dyDescent="0.2">
      <c r="B98" s="1"/>
      <c r="C98" s="3"/>
      <c r="D98" s="183"/>
      <c r="E98" s="183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</row>
    <row r="99" spans="2:99" ht="14.25" x14ac:dyDescent="0.2">
      <c r="B99" s="1"/>
      <c r="C99" s="3"/>
      <c r="D99" s="183"/>
      <c r="E99" s="183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</row>
    <row r="100" spans="2:99" ht="14.25" x14ac:dyDescent="0.2">
      <c r="B100" s="1"/>
      <c r="C100" s="3"/>
      <c r="D100" s="183"/>
      <c r="E100" s="183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</row>
    <row r="101" spans="2:99" ht="14.25" x14ac:dyDescent="0.2">
      <c r="B101" s="1"/>
      <c r="C101" s="3"/>
      <c r="D101" s="183"/>
      <c r="E101" s="183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</row>
    <row r="102" spans="2:99" ht="14.25" x14ac:dyDescent="0.2">
      <c r="B102" s="1"/>
      <c r="C102" s="3"/>
      <c r="D102" s="183"/>
      <c r="E102" s="183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</row>
    <row r="103" spans="2:99" ht="14.25" x14ac:dyDescent="0.2">
      <c r="B103" s="1"/>
      <c r="C103" s="3"/>
      <c r="D103" s="183"/>
      <c r="E103" s="183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</row>
    <row r="104" spans="2:99" ht="14.25" x14ac:dyDescent="0.2">
      <c r="B104" s="1"/>
      <c r="C104" s="3"/>
      <c r="D104" s="183"/>
      <c r="E104" s="183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</row>
    <row r="105" spans="2:99" ht="14.25" x14ac:dyDescent="0.2">
      <c r="B105" s="1"/>
      <c r="C105" s="3"/>
      <c r="D105" s="183"/>
      <c r="E105" s="183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</row>
    <row r="106" spans="2:99" ht="14.25" x14ac:dyDescent="0.2">
      <c r="B106" s="1"/>
      <c r="C106" s="3"/>
      <c r="D106" s="183"/>
      <c r="E106" s="183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</row>
    <row r="107" spans="2:99" ht="14.25" x14ac:dyDescent="0.2">
      <c r="B107" s="1"/>
      <c r="C107" s="3"/>
      <c r="D107" s="183"/>
      <c r="E107" s="183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</row>
    <row r="108" spans="2:99" ht="14.25" x14ac:dyDescent="0.2">
      <c r="B108" s="1"/>
      <c r="C108" s="3"/>
      <c r="D108" s="183"/>
      <c r="E108" s="183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</row>
    <row r="109" spans="2:99" ht="14.25" x14ac:dyDescent="0.2">
      <c r="B109" s="1"/>
      <c r="C109" s="3"/>
      <c r="D109" s="183"/>
      <c r="E109" s="183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</row>
    <row r="110" spans="2:99" ht="14.25" x14ac:dyDescent="0.2">
      <c r="B110" s="1"/>
      <c r="C110" s="3"/>
      <c r="D110" s="183"/>
      <c r="E110" s="183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</row>
    <row r="111" spans="2:99" ht="14.25" x14ac:dyDescent="0.2">
      <c r="B111" s="1"/>
      <c r="C111" s="3"/>
      <c r="D111" s="183"/>
      <c r="E111" s="183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</row>
    <row r="112" spans="2:99" ht="14.25" x14ac:dyDescent="0.2">
      <c r="B112" s="1"/>
      <c r="C112" s="3"/>
      <c r="D112" s="183"/>
      <c r="E112" s="183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</row>
    <row r="113" spans="2:99" ht="14.25" x14ac:dyDescent="0.2">
      <c r="B113" s="1"/>
      <c r="C113" s="3"/>
      <c r="D113" s="183"/>
      <c r="E113" s="183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</row>
    <row r="114" spans="2:99" ht="14.25" x14ac:dyDescent="0.2">
      <c r="B114" s="1"/>
      <c r="C114" s="3"/>
      <c r="D114" s="183"/>
      <c r="E114" s="183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</row>
    <row r="115" spans="2:99" ht="14.25" x14ac:dyDescent="0.2">
      <c r="B115" s="1"/>
      <c r="C115" s="3"/>
      <c r="D115" s="183"/>
      <c r="E115" s="183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</row>
    <row r="116" spans="2:99" ht="14.25" x14ac:dyDescent="0.2">
      <c r="B116" s="1"/>
      <c r="C116" s="3"/>
      <c r="D116" s="183"/>
      <c r="E116" s="183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</row>
    <row r="117" spans="2:99" ht="14.25" x14ac:dyDescent="0.2">
      <c r="B117" s="1"/>
      <c r="C117" s="3"/>
      <c r="D117" s="183"/>
      <c r="E117" s="183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</row>
    <row r="118" spans="2:99" ht="14.25" x14ac:dyDescent="0.2">
      <c r="B118" s="1"/>
      <c r="C118" s="3"/>
      <c r="D118" s="183"/>
      <c r="E118" s="183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</row>
    <row r="119" spans="2:99" ht="14.25" x14ac:dyDescent="0.2">
      <c r="B119" s="1"/>
      <c r="C119" s="3"/>
      <c r="D119" s="183"/>
      <c r="E119" s="183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</row>
    <row r="120" spans="2:99" ht="14.25" x14ac:dyDescent="0.2">
      <c r="B120" s="1"/>
      <c r="C120" s="3"/>
      <c r="D120" s="183"/>
      <c r="E120" s="183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</row>
    <row r="121" spans="2:99" ht="14.25" x14ac:dyDescent="0.2">
      <c r="B121" s="1"/>
      <c r="C121" s="3"/>
      <c r="D121" s="183"/>
      <c r="E121" s="183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</row>
    <row r="122" spans="2:99" ht="14.25" x14ac:dyDescent="0.2">
      <c r="B122" s="1"/>
      <c r="C122" s="3"/>
      <c r="D122" s="183"/>
      <c r="E122" s="183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</row>
    <row r="123" spans="2:99" ht="14.25" x14ac:dyDescent="0.2">
      <c r="B123" s="1"/>
      <c r="C123" s="3"/>
      <c r="D123" s="183"/>
      <c r="E123" s="183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</row>
    <row r="124" spans="2:99" ht="14.25" x14ac:dyDescent="0.2">
      <c r="B124" s="1"/>
      <c r="C124" s="3"/>
      <c r="D124" s="183"/>
      <c r="E124" s="183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</row>
    <row r="125" spans="2:99" ht="14.25" x14ac:dyDescent="0.2">
      <c r="B125" s="1"/>
      <c r="C125" s="3"/>
      <c r="D125" s="183"/>
      <c r="E125" s="183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</row>
    <row r="126" spans="2:99" ht="14.25" x14ac:dyDescent="0.2">
      <c r="B126" s="1"/>
      <c r="C126" s="3"/>
      <c r="D126" s="183"/>
      <c r="E126" s="183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</row>
    <row r="127" spans="2:99" ht="14.25" x14ac:dyDescent="0.2">
      <c r="B127" s="1"/>
      <c r="C127" s="3"/>
      <c r="D127" s="183"/>
      <c r="E127" s="183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</row>
    <row r="128" spans="2:99" ht="14.25" x14ac:dyDescent="0.2">
      <c r="B128" s="1"/>
      <c r="C128" s="3"/>
      <c r="D128" s="183"/>
      <c r="E128" s="183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</row>
    <row r="129" spans="2:99" ht="14.25" x14ac:dyDescent="0.2">
      <c r="B129" s="1"/>
      <c r="C129" s="3"/>
      <c r="D129" s="183"/>
      <c r="E129" s="183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</row>
    <row r="130" spans="2:99" ht="14.25" x14ac:dyDescent="0.2">
      <c r="B130" s="1"/>
      <c r="C130" s="3"/>
      <c r="D130" s="183"/>
      <c r="E130" s="183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</row>
    <row r="131" spans="2:99" ht="14.25" x14ac:dyDescent="0.2">
      <c r="B131" s="1"/>
      <c r="C131" s="3"/>
      <c r="D131" s="183"/>
      <c r="E131" s="183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</row>
    <row r="132" spans="2:99" ht="14.25" x14ac:dyDescent="0.2">
      <c r="B132" s="1"/>
      <c r="C132" s="3"/>
      <c r="D132" s="183"/>
      <c r="E132" s="183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</row>
    <row r="133" spans="2:99" ht="14.25" x14ac:dyDescent="0.2">
      <c r="B133" s="1"/>
      <c r="C133" s="3"/>
      <c r="D133" s="183"/>
      <c r="E133" s="183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</row>
    <row r="134" spans="2:99" ht="14.25" x14ac:dyDescent="0.2">
      <c r="B134" s="1"/>
      <c r="C134" s="3"/>
      <c r="D134" s="183"/>
      <c r="E134" s="183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</row>
    <row r="135" spans="2:99" ht="14.25" x14ac:dyDescent="0.2">
      <c r="B135" s="1"/>
      <c r="C135" s="3"/>
      <c r="D135" s="183"/>
      <c r="E135" s="183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</row>
    <row r="136" spans="2:99" ht="14.25" x14ac:dyDescent="0.2">
      <c r="B136" s="1"/>
      <c r="C136" s="3"/>
      <c r="D136" s="183"/>
      <c r="E136" s="183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</row>
    <row r="137" spans="2:99" ht="14.25" x14ac:dyDescent="0.2">
      <c r="B137" s="1"/>
      <c r="C137" s="3"/>
      <c r="D137" s="183"/>
      <c r="E137" s="183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</row>
    <row r="138" spans="2:99" ht="14.25" x14ac:dyDescent="0.2">
      <c r="B138" s="1"/>
      <c r="C138" s="3"/>
      <c r="D138" s="183"/>
      <c r="E138" s="183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</row>
    <row r="139" spans="2:99" ht="14.25" x14ac:dyDescent="0.2">
      <c r="B139" s="1"/>
      <c r="C139" s="3"/>
      <c r="D139" s="183"/>
      <c r="E139" s="183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</row>
    <row r="140" spans="2:99" ht="14.25" x14ac:dyDescent="0.2">
      <c r="B140" s="1"/>
      <c r="C140" s="3"/>
      <c r="D140" s="183"/>
      <c r="E140" s="183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</row>
    <row r="141" spans="2:99" ht="14.25" x14ac:dyDescent="0.2">
      <c r="B141" s="1"/>
      <c r="C141" s="3"/>
      <c r="D141" s="183"/>
      <c r="E141" s="183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</row>
    <row r="142" spans="2:99" ht="14.25" x14ac:dyDescent="0.2">
      <c r="B142" s="1"/>
      <c r="C142" s="3"/>
      <c r="D142" s="183"/>
      <c r="E142" s="183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</row>
    <row r="143" spans="2:99" ht="14.25" x14ac:dyDescent="0.2">
      <c r="B143" s="1"/>
      <c r="C143" s="3"/>
      <c r="D143" s="183"/>
      <c r="E143" s="183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</row>
    <row r="144" spans="2:99" ht="14.25" x14ac:dyDescent="0.2">
      <c r="B144" s="1"/>
      <c r="C144" s="3"/>
      <c r="D144" s="183"/>
      <c r="E144" s="183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</row>
    <row r="145" spans="2:99" ht="14.25" x14ac:dyDescent="0.2">
      <c r="B145" s="1"/>
      <c r="C145" s="3"/>
      <c r="D145" s="183"/>
      <c r="E145" s="183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</row>
    <row r="146" spans="2:99" ht="14.25" x14ac:dyDescent="0.2">
      <c r="B146" s="1"/>
      <c r="C146" s="3"/>
      <c r="D146" s="183"/>
      <c r="E146" s="183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</row>
    <row r="147" spans="2:99" ht="14.25" x14ac:dyDescent="0.2">
      <c r="B147" s="1"/>
      <c r="C147" s="3"/>
      <c r="D147" s="183"/>
      <c r="E147" s="183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</row>
    <row r="148" spans="2:99" ht="14.25" x14ac:dyDescent="0.2">
      <c r="B148" s="1"/>
      <c r="C148" s="3"/>
      <c r="D148" s="183"/>
      <c r="E148" s="183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</row>
    <row r="149" spans="2:99" ht="14.25" x14ac:dyDescent="0.2">
      <c r="B149" s="1"/>
      <c r="C149" s="3"/>
      <c r="D149" s="183"/>
      <c r="E149" s="183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</row>
    <row r="150" spans="2:99" ht="14.25" x14ac:dyDescent="0.2">
      <c r="B150" s="1"/>
      <c r="C150" s="3"/>
      <c r="D150" s="183"/>
      <c r="E150" s="183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</row>
    <row r="151" spans="2:99" ht="14.25" x14ac:dyDescent="0.2">
      <c r="B151" s="1"/>
      <c r="C151" s="3"/>
      <c r="D151" s="183"/>
      <c r="E151" s="183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</row>
    <row r="152" spans="2:99" ht="14.25" x14ac:dyDescent="0.2">
      <c r="B152" s="1"/>
      <c r="C152" s="3"/>
      <c r="D152" s="183"/>
      <c r="E152" s="183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</row>
    <row r="153" spans="2:99" ht="14.25" x14ac:dyDescent="0.2">
      <c r="B153" s="1"/>
      <c r="C153" s="3"/>
      <c r="D153" s="183"/>
      <c r="E153" s="183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</row>
    <row r="154" spans="2:99" ht="14.25" x14ac:dyDescent="0.2">
      <c r="B154" s="1"/>
      <c r="C154" s="3"/>
      <c r="D154" s="183"/>
      <c r="E154" s="183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</row>
    <row r="155" spans="2:99" ht="14.25" x14ac:dyDescent="0.2">
      <c r="B155" s="1"/>
      <c r="C155" s="3"/>
      <c r="D155" s="183"/>
      <c r="E155" s="183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</row>
    <row r="156" spans="2:99" ht="14.25" x14ac:dyDescent="0.2">
      <c r="B156" s="1"/>
      <c r="C156" s="3"/>
      <c r="D156" s="183"/>
      <c r="E156" s="183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</row>
    <row r="157" spans="2:99" ht="14.25" x14ac:dyDescent="0.2">
      <c r="B157" s="1"/>
      <c r="C157" s="3"/>
      <c r="D157" s="183"/>
      <c r="E157" s="183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</row>
    <row r="158" spans="2:99" ht="14.25" x14ac:dyDescent="0.2">
      <c r="B158" s="1"/>
      <c r="C158" s="3"/>
      <c r="D158" s="183"/>
      <c r="E158" s="183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</row>
    <row r="159" spans="2:99" ht="14.25" x14ac:dyDescent="0.2">
      <c r="B159" s="1"/>
      <c r="C159" s="3"/>
      <c r="D159" s="183"/>
      <c r="E159" s="183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</row>
    <row r="160" spans="2:99" ht="14.25" x14ac:dyDescent="0.2">
      <c r="B160" s="1"/>
      <c r="C160" s="3"/>
      <c r="D160" s="183"/>
      <c r="E160" s="183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</row>
    <row r="161" spans="2:99" ht="14.25" x14ac:dyDescent="0.2">
      <c r="B161" s="1"/>
      <c r="C161" s="3"/>
      <c r="D161" s="183"/>
      <c r="E161" s="183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</row>
    <row r="162" spans="2:99" ht="14.25" x14ac:dyDescent="0.2">
      <c r="B162" s="1"/>
      <c r="C162" s="3"/>
      <c r="D162" s="183"/>
      <c r="E162" s="183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</row>
    <row r="163" spans="2:99" ht="14.25" x14ac:dyDescent="0.2">
      <c r="B163" s="1"/>
      <c r="C163" s="3"/>
      <c r="D163" s="183"/>
      <c r="E163" s="183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</row>
    <row r="164" spans="2:99" ht="14.25" x14ac:dyDescent="0.2">
      <c r="B164" s="1"/>
      <c r="C164" s="3"/>
      <c r="D164" s="183"/>
      <c r="E164" s="183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</row>
    <row r="165" spans="2:99" ht="14.25" x14ac:dyDescent="0.2">
      <c r="B165" s="1"/>
      <c r="C165" s="3"/>
      <c r="D165" s="183"/>
      <c r="E165" s="183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</row>
    <row r="166" spans="2:99" ht="14.25" x14ac:dyDescent="0.2">
      <c r="B166" s="1"/>
      <c r="C166" s="3"/>
      <c r="D166" s="183"/>
      <c r="E166" s="183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</row>
    <row r="167" spans="2:99" ht="14.25" x14ac:dyDescent="0.2">
      <c r="B167" s="1"/>
      <c r="C167" s="3"/>
      <c r="D167" s="183"/>
      <c r="E167" s="183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</row>
    <row r="168" spans="2:99" ht="14.25" x14ac:dyDescent="0.2">
      <c r="B168" s="1"/>
      <c r="C168" s="3"/>
      <c r="D168" s="183"/>
      <c r="E168" s="183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</row>
    <row r="169" spans="2:99" ht="14.25" x14ac:dyDescent="0.2">
      <c r="B169" s="1"/>
      <c r="C169" s="3"/>
      <c r="D169" s="183"/>
      <c r="E169" s="183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</row>
    <row r="170" spans="2:99" ht="14.25" x14ac:dyDescent="0.2">
      <c r="B170" s="1"/>
      <c r="C170" s="3"/>
      <c r="D170" s="183"/>
      <c r="E170" s="183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</row>
    <row r="171" spans="2:99" ht="14.25" x14ac:dyDescent="0.2">
      <c r="B171" s="1"/>
      <c r="C171" s="3"/>
      <c r="D171" s="183"/>
      <c r="E171" s="183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</row>
    <row r="172" spans="2:99" ht="14.25" x14ac:dyDescent="0.2">
      <c r="B172" s="1"/>
      <c r="C172" s="3"/>
      <c r="D172" s="183"/>
      <c r="E172" s="183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</row>
    <row r="173" spans="2:99" ht="14.25" x14ac:dyDescent="0.2">
      <c r="B173" s="1"/>
      <c r="C173" s="3"/>
      <c r="D173" s="183"/>
      <c r="E173" s="183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</row>
    <row r="174" spans="2:99" ht="14.25" x14ac:dyDescent="0.2">
      <c r="B174" s="1"/>
      <c r="C174" s="3"/>
      <c r="D174" s="183"/>
      <c r="E174" s="183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</row>
    <row r="175" spans="2:99" ht="14.25" x14ac:dyDescent="0.2">
      <c r="B175" s="1"/>
      <c r="C175" s="3"/>
      <c r="D175" s="183"/>
      <c r="E175" s="183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</row>
    <row r="176" spans="2:99" ht="14.25" x14ac:dyDescent="0.2">
      <c r="B176" s="1"/>
      <c r="C176" s="3"/>
      <c r="D176" s="183"/>
      <c r="E176" s="183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</row>
    <row r="177" spans="2:99" ht="14.25" x14ac:dyDescent="0.2">
      <c r="B177" s="1"/>
      <c r="C177" s="3"/>
      <c r="D177" s="183"/>
      <c r="E177" s="183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</row>
    <row r="178" spans="2:99" ht="14.25" x14ac:dyDescent="0.2">
      <c r="B178" s="1"/>
      <c r="C178" s="3"/>
      <c r="D178" s="183"/>
      <c r="E178" s="183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</row>
    <row r="179" spans="2:99" ht="14.25" x14ac:dyDescent="0.2">
      <c r="B179" s="1"/>
      <c r="C179" s="3"/>
      <c r="D179" s="183"/>
      <c r="E179" s="183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</row>
    <row r="180" spans="2:99" ht="14.25" x14ac:dyDescent="0.2">
      <c r="B180" s="1"/>
      <c r="C180" s="3"/>
      <c r="D180" s="183"/>
      <c r="E180" s="183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</row>
    <row r="181" spans="2:99" ht="14.25" x14ac:dyDescent="0.2">
      <c r="B181" s="1"/>
      <c r="C181" s="3"/>
      <c r="D181" s="183"/>
      <c r="E181" s="183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</row>
    <row r="182" spans="2:99" ht="14.25" x14ac:dyDescent="0.2">
      <c r="B182" s="1"/>
      <c r="C182" s="3"/>
      <c r="D182" s="183"/>
      <c r="E182" s="183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</row>
    <row r="183" spans="2:99" ht="14.25" x14ac:dyDescent="0.2">
      <c r="B183" s="1"/>
      <c r="C183" s="3"/>
      <c r="D183" s="183"/>
      <c r="E183" s="183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</row>
    <row r="184" spans="2:99" ht="14.25" x14ac:dyDescent="0.2">
      <c r="B184" s="1"/>
      <c r="C184" s="3"/>
      <c r="D184" s="183"/>
      <c r="E184" s="183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</row>
    <row r="185" spans="2:99" ht="14.25" x14ac:dyDescent="0.2">
      <c r="B185" s="1"/>
      <c r="C185" s="3"/>
      <c r="D185" s="183"/>
      <c r="E185" s="183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</row>
    <row r="186" spans="2:99" ht="14.25" x14ac:dyDescent="0.2">
      <c r="B186" s="1"/>
      <c r="C186" s="3"/>
      <c r="D186" s="183"/>
      <c r="E186" s="183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</row>
    <row r="187" spans="2:99" ht="14.25" x14ac:dyDescent="0.2">
      <c r="B187" s="1"/>
      <c r="C187" s="3"/>
      <c r="D187" s="183"/>
      <c r="E187" s="183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</row>
    <row r="188" spans="2:99" ht="14.25" x14ac:dyDescent="0.2">
      <c r="B188" s="1"/>
      <c r="C188" s="3"/>
      <c r="D188" s="183"/>
      <c r="E188" s="183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</row>
    <row r="189" spans="2:99" ht="14.25" x14ac:dyDescent="0.2">
      <c r="B189" s="1"/>
      <c r="C189" s="3"/>
      <c r="D189" s="183"/>
      <c r="E189" s="183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</row>
    <row r="190" spans="2:99" ht="14.25" x14ac:dyDescent="0.2">
      <c r="B190" s="1"/>
      <c r="C190" s="3"/>
      <c r="D190" s="183"/>
      <c r="E190" s="183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</row>
    <row r="191" spans="2:99" ht="14.25" x14ac:dyDescent="0.2">
      <c r="B191" s="1"/>
      <c r="C191" s="3"/>
      <c r="D191" s="183"/>
      <c r="E191" s="183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</row>
    <row r="192" spans="2:99" ht="14.25" x14ac:dyDescent="0.2">
      <c r="B192" s="1"/>
      <c r="C192" s="3"/>
      <c r="D192" s="183"/>
      <c r="E192" s="183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</row>
    <row r="193" spans="2:99" ht="14.25" x14ac:dyDescent="0.2">
      <c r="B193" s="1"/>
      <c r="C193" s="3"/>
      <c r="D193" s="183"/>
      <c r="E193" s="183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</row>
    <row r="194" spans="2:99" ht="14.25" x14ac:dyDescent="0.2">
      <c r="B194" s="1"/>
      <c r="C194" s="3"/>
      <c r="D194" s="183"/>
      <c r="E194" s="183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</row>
    <row r="195" spans="2:99" ht="14.25" x14ac:dyDescent="0.2">
      <c r="B195" s="1"/>
      <c r="C195" s="3"/>
      <c r="D195" s="183"/>
      <c r="E195" s="183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</row>
    <row r="196" spans="2:99" ht="14.25" x14ac:dyDescent="0.2">
      <c r="B196" s="1"/>
      <c r="C196" s="3"/>
      <c r="D196" s="183"/>
      <c r="E196" s="183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</row>
    <row r="197" spans="2:99" ht="14.25" x14ac:dyDescent="0.2">
      <c r="B197" s="1"/>
      <c r="C197" s="3"/>
      <c r="D197" s="183"/>
      <c r="E197" s="183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</row>
    <row r="198" spans="2:99" ht="14.25" x14ac:dyDescent="0.2">
      <c r="B198" s="1"/>
      <c r="C198" s="3"/>
      <c r="D198" s="183"/>
      <c r="E198" s="183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</row>
    <row r="199" spans="2:99" ht="14.25" x14ac:dyDescent="0.2">
      <c r="B199" s="1"/>
      <c r="C199" s="3"/>
      <c r="D199" s="183"/>
      <c r="E199" s="183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</row>
    <row r="200" spans="2:99" ht="14.25" x14ac:dyDescent="0.2">
      <c r="B200" s="1"/>
      <c r="C200" s="3"/>
      <c r="D200" s="183"/>
      <c r="E200" s="183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</row>
    <row r="201" spans="2:99" ht="14.25" x14ac:dyDescent="0.2">
      <c r="B201" s="1"/>
      <c r="C201" s="3"/>
      <c r="D201" s="183"/>
      <c r="E201" s="183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</row>
    <row r="202" spans="2:99" ht="14.25" x14ac:dyDescent="0.2">
      <c r="B202" s="1"/>
      <c r="C202" s="3"/>
      <c r="D202" s="183"/>
      <c r="E202" s="183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</row>
    <row r="203" spans="2:99" ht="14.25" x14ac:dyDescent="0.2">
      <c r="B203" s="1"/>
      <c r="C203" s="3"/>
      <c r="D203" s="183"/>
      <c r="E203" s="183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</row>
    <row r="204" spans="2:99" ht="14.25" x14ac:dyDescent="0.2">
      <c r="B204" s="1"/>
      <c r="C204" s="3"/>
      <c r="D204" s="183"/>
      <c r="E204" s="183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</row>
    <row r="205" spans="2:99" ht="14.25" x14ac:dyDescent="0.2">
      <c r="B205" s="1"/>
      <c r="C205" s="3"/>
      <c r="D205" s="183"/>
      <c r="E205" s="183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</row>
    <row r="206" spans="2:99" ht="14.25" x14ac:dyDescent="0.2">
      <c r="B206" s="1"/>
      <c r="C206" s="3"/>
      <c r="D206" s="183"/>
      <c r="E206" s="183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</row>
    <row r="207" spans="2:99" ht="14.25" x14ac:dyDescent="0.2">
      <c r="B207" s="1"/>
      <c r="C207" s="3"/>
      <c r="D207" s="183"/>
      <c r="E207" s="183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</row>
    <row r="208" spans="2:99" ht="14.25" x14ac:dyDescent="0.2">
      <c r="B208" s="1"/>
      <c r="C208" s="3"/>
      <c r="D208" s="183"/>
      <c r="E208" s="183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</row>
    <row r="209" spans="2:99" ht="14.25" x14ac:dyDescent="0.2">
      <c r="B209" s="1"/>
      <c r="C209" s="3"/>
      <c r="D209" s="183"/>
      <c r="E209" s="183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</row>
    <row r="210" spans="2:99" ht="14.25" x14ac:dyDescent="0.2">
      <c r="B210" s="1"/>
      <c r="C210" s="3"/>
      <c r="D210" s="183"/>
      <c r="E210" s="183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</row>
    <row r="211" spans="2:99" ht="14.25" x14ac:dyDescent="0.2">
      <c r="B211" s="1"/>
      <c r="C211" s="3"/>
      <c r="D211" s="183"/>
      <c r="E211" s="183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</row>
    <row r="212" spans="2:99" ht="14.25" x14ac:dyDescent="0.2">
      <c r="B212" s="1"/>
      <c r="C212" s="3"/>
      <c r="D212" s="183"/>
      <c r="E212" s="183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</row>
    <row r="213" spans="2:99" ht="14.25" x14ac:dyDescent="0.2">
      <c r="B213" s="1"/>
      <c r="C213" s="3"/>
      <c r="D213" s="183"/>
      <c r="E213" s="183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</row>
    <row r="214" spans="2:99" ht="14.25" x14ac:dyDescent="0.2">
      <c r="B214" s="1"/>
      <c r="C214" s="3"/>
      <c r="D214" s="183"/>
      <c r="E214" s="183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</row>
    <row r="215" spans="2:99" ht="14.25" x14ac:dyDescent="0.2">
      <c r="B215" s="1"/>
      <c r="C215" s="3"/>
      <c r="D215" s="183"/>
      <c r="E215" s="183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</row>
    <row r="216" spans="2:99" ht="14.25" x14ac:dyDescent="0.2">
      <c r="B216" s="1"/>
      <c r="C216" s="3"/>
      <c r="D216" s="183"/>
      <c r="E216" s="183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</row>
    <row r="217" spans="2:99" ht="14.25" x14ac:dyDescent="0.2">
      <c r="B217" s="1"/>
      <c r="C217" s="3"/>
      <c r="D217" s="183"/>
      <c r="E217" s="183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</row>
    <row r="218" spans="2:99" ht="14.25" x14ac:dyDescent="0.2">
      <c r="B218" s="1"/>
      <c r="C218" s="3"/>
      <c r="D218" s="183"/>
      <c r="E218" s="183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</row>
    <row r="219" spans="2:99" ht="14.25" x14ac:dyDescent="0.2">
      <c r="B219" s="1"/>
      <c r="C219" s="3"/>
      <c r="D219" s="183"/>
      <c r="E219" s="183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</row>
    <row r="220" spans="2:99" ht="14.25" x14ac:dyDescent="0.2">
      <c r="B220" s="1"/>
      <c r="C220" s="3"/>
      <c r="D220" s="183"/>
      <c r="E220" s="183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</row>
    <row r="221" spans="2:99" ht="14.25" x14ac:dyDescent="0.2">
      <c r="B221" s="1"/>
      <c r="C221" s="3"/>
      <c r="D221" s="183"/>
      <c r="E221" s="183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</row>
    <row r="222" spans="2:99" ht="14.25" x14ac:dyDescent="0.2">
      <c r="B222" s="1"/>
      <c r="C222" s="3"/>
      <c r="D222" s="183"/>
      <c r="E222" s="183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</row>
    <row r="223" spans="2:99" ht="14.25" x14ac:dyDescent="0.2">
      <c r="B223" s="1"/>
      <c r="C223" s="3"/>
      <c r="D223" s="183"/>
      <c r="E223" s="183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</row>
    <row r="224" spans="2:99" ht="14.25" x14ac:dyDescent="0.2">
      <c r="B224" s="1"/>
      <c r="C224" s="3"/>
      <c r="D224" s="183"/>
      <c r="E224" s="183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</row>
    <row r="225" spans="2:99" ht="14.25" x14ac:dyDescent="0.2">
      <c r="B225" s="1"/>
      <c r="C225" s="3"/>
      <c r="D225" s="183"/>
      <c r="E225" s="183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</row>
    <row r="226" spans="2:99" ht="14.25" x14ac:dyDescent="0.2">
      <c r="B226" s="1"/>
      <c r="C226" s="3"/>
      <c r="D226" s="183"/>
      <c r="E226" s="183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</row>
    <row r="227" spans="2:99" ht="14.25" x14ac:dyDescent="0.2">
      <c r="B227" s="1"/>
      <c r="C227" s="3"/>
      <c r="D227" s="183"/>
      <c r="E227" s="183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</row>
    <row r="228" spans="2:99" ht="14.25" x14ac:dyDescent="0.2">
      <c r="B228" s="1"/>
      <c r="C228" s="3"/>
      <c r="D228" s="183"/>
      <c r="E228" s="183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</row>
    <row r="229" spans="2:99" ht="14.25" x14ac:dyDescent="0.2">
      <c r="B229" s="1"/>
      <c r="C229" s="3"/>
      <c r="D229" s="183"/>
      <c r="E229" s="183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</row>
    <row r="230" spans="2:99" ht="14.25" x14ac:dyDescent="0.2">
      <c r="B230" s="1"/>
      <c r="C230" s="3"/>
      <c r="D230" s="183"/>
      <c r="E230" s="183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</row>
    <row r="231" spans="2:99" ht="14.25" x14ac:dyDescent="0.2">
      <c r="B231" s="1"/>
      <c r="C231" s="3"/>
      <c r="D231" s="183"/>
      <c r="E231" s="183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</row>
    <row r="232" spans="2:99" ht="14.25" x14ac:dyDescent="0.2">
      <c r="B232" s="1"/>
      <c r="C232" s="3"/>
      <c r="D232" s="183"/>
      <c r="E232" s="183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</row>
    <row r="233" spans="2:99" ht="14.25" x14ac:dyDescent="0.2">
      <c r="B233" s="1"/>
      <c r="C233" s="3"/>
      <c r="D233" s="183"/>
      <c r="E233" s="183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</row>
    <row r="234" spans="2:99" ht="14.25" x14ac:dyDescent="0.2">
      <c r="B234" s="1"/>
      <c r="C234" s="3"/>
      <c r="D234" s="183"/>
      <c r="E234" s="183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</row>
    <row r="235" spans="2:99" ht="14.25" x14ac:dyDescent="0.2">
      <c r="B235" s="1"/>
      <c r="C235" s="3"/>
      <c r="D235" s="183"/>
      <c r="E235" s="183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</row>
    <row r="236" spans="2:99" ht="14.25" x14ac:dyDescent="0.2">
      <c r="B236" s="1"/>
      <c r="C236" s="3"/>
      <c r="D236" s="183"/>
      <c r="E236" s="183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</row>
    <row r="237" spans="2:99" ht="14.25" x14ac:dyDescent="0.2">
      <c r="B237" s="1"/>
      <c r="C237" s="3"/>
      <c r="D237" s="183"/>
      <c r="E237" s="183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</row>
    <row r="238" spans="2:99" ht="14.25" x14ac:dyDescent="0.2">
      <c r="B238" s="1"/>
      <c r="C238" s="3"/>
      <c r="D238" s="183"/>
      <c r="E238" s="183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</row>
    <row r="239" spans="2:99" ht="14.25" x14ac:dyDescent="0.2">
      <c r="B239" s="1"/>
      <c r="C239" s="3"/>
      <c r="D239" s="183"/>
      <c r="E239" s="183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</row>
    <row r="240" spans="2:99" ht="14.25" x14ac:dyDescent="0.2">
      <c r="B240" s="1"/>
      <c r="C240" s="3"/>
      <c r="D240" s="183"/>
      <c r="E240" s="183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</row>
    <row r="241" spans="2:99" ht="14.25" x14ac:dyDescent="0.2">
      <c r="B241" s="1"/>
      <c r="C241" s="3"/>
      <c r="D241" s="183"/>
      <c r="E241" s="183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</row>
    <row r="242" spans="2:99" ht="14.25" x14ac:dyDescent="0.2">
      <c r="B242" s="1"/>
      <c r="C242" s="3"/>
      <c r="D242" s="183"/>
      <c r="E242" s="183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</row>
    <row r="243" spans="2:99" ht="14.25" x14ac:dyDescent="0.2">
      <c r="B243" s="1"/>
      <c r="C243" s="3"/>
      <c r="D243" s="183"/>
      <c r="E243" s="183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</row>
    <row r="244" spans="2:99" ht="14.25" x14ac:dyDescent="0.2">
      <c r="B244" s="1"/>
      <c r="C244" s="3"/>
      <c r="D244" s="183"/>
      <c r="E244" s="183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</row>
    <row r="245" spans="2:99" ht="14.25" x14ac:dyDescent="0.2">
      <c r="B245" s="1"/>
      <c r="C245" s="3"/>
      <c r="D245" s="183"/>
      <c r="E245" s="183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</row>
    <row r="246" spans="2:99" ht="14.25" x14ac:dyDescent="0.2">
      <c r="B246" s="1"/>
      <c r="C246" s="3"/>
      <c r="D246" s="183"/>
      <c r="E246" s="183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</row>
    <row r="247" spans="2:99" ht="14.25" x14ac:dyDescent="0.2">
      <c r="B247" s="1"/>
      <c r="C247" s="3"/>
      <c r="D247" s="183"/>
      <c r="E247" s="183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</row>
    <row r="248" spans="2:99" ht="14.25" x14ac:dyDescent="0.2">
      <c r="B248" s="1"/>
      <c r="C248" s="3"/>
      <c r="D248" s="183"/>
      <c r="E248" s="183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</row>
    <row r="249" spans="2:99" ht="14.25" x14ac:dyDescent="0.2">
      <c r="B249" s="1"/>
      <c r="C249" s="3"/>
      <c r="D249" s="183"/>
      <c r="E249" s="183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</row>
    <row r="250" spans="2:99" ht="14.25" x14ac:dyDescent="0.2">
      <c r="B250" s="1"/>
      <c r="C250" s="3"/>
      <c r="D250" s="183"/>
      <c r="E250" s="183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</row>
    <row r="251" spans="2:99" ht="14.25" x14ac:dyDescent="0.2">
      <c r="B251" s="1"/>
      <c r="C251" s="3"/>
      <c r="D251" s="183"/>
      <c r="E251" s="183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</row>
    <row r="252" spans="2:99" ht="14.25" x14ac:dyDescent="0.2">
      <c r="B252" s="1"/>
      <c r="C252" s="3"/>
      <c r="D252" s="183"/>
      <c r="E252" s="183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</row>
    <row r="253" spans="2:99" ht="14.25" x14ac:dyDescent="0.2">
      <c r="B253" s="1"/>
      <c r="C253" s="3"/>
      <c r="D253" s="183"/>
      <c r="E253" s="183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</row>
    <row r="254" spans="2:99" ht="14.25" x14ac:dyDescent="0.2">
      <c r="B254" s="1"/>
      <c r="C254" s="3"/>
      <c r="D254" s="183"/>
      <c r="E254" s="183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</row>
    <row r="255" spans="2:99" x14ac:dyDescent="0.2">
      <c r="C255" s="4"/>
    </row>
    <row r="256" spans="2:99" x14ac:dyDescent="0.2">
      <c r="C256" s="4"/>
    </row>
    <row r="257" spans="3:3" x14ac:dyDescent="0.2">
      <c r="C257" s="4"/>
    </row>
    <row r="258" spans="3:3" x14ac:dyDescent="0.2">
      <c r="C258" s="4"/>
    </row>
    <row r="259" spans="3:3" x14ac:dyDescent="0.2">
      <c r="C259" s="4"/>
    </row>
    <row r="260" spans="3:3" x14ac:dyDescent="0.2">
      <c r="C260" s="4"/>
    </row>
    <row r="261" spans="3:3" x14ac:dyDescent="0.2">
      <c r="C261" s="4"/>
    </row>
    <row r="262" spans="3:3" x14ac:dyDescent="0.2">
      <c r="C262" s="4"/>
    </row>
    <row r="263" spans="3:3" x14ac:dyDescent="0.2">
      <c r="C263" s="4"/>
    </row>
    <row r="264" spans="3:3" x14ac:dyDescent="0.2">
      <c r="C264" s="4"/>
    </row>
    <row r="265" spans="3:3" x14ac:dyDescent="0.2">
      <c r="C265" s="4"/>
    </row>
    <row r="266" spans="3:3" x14ac:dyDescent="0.2">
      <c r="C266" s="4"/>
    </row>
    <row r="267" spans="3:3" x14ac:dyDescent="0.2">
      <c r="C267" s="4"/>
    </row>
    <row r="268" spans="3:3" x14ac:dyDescent="0.2">
      <c r="C268" s="4"/>
    </row>
    <row r="269" spans="3:3" x14ac:dyDescent="0.2">
      <c r="C269" s="4"/>
    </row>
    <row r="270" spans="3:3" x14ac:dyDescent="0.2">
      <c r="C270" s="4"/>
    </row>
    <row r="271" spans="3:3" x14ac:dyDescent="0.2">
      <c r="C271" s="4"/>
    </row>
    <row r="272" spans="3:3" x14ac:dyDescent="0.2">
      <c r="C272" s="4"/>
    </row>
    <row r="273" spans="3:3" x14ac:dyDescent="0.2">
      <c r="C273" s="4"/>
    </row>
    <row r="274" spans="3:3" x14ac:dyDescent="0.2">
      <c r="C274" s="4"/>
    </row>
    <row r="275" spans="3:3" x14ac:dyDescent="0.2">
      <c r="C275" s="4"/>
    </row>
    <row r="276" spans="3:3" x14ac:dyDescent="0.2">
      <c r="C276" s="4"/>
    </row>
    <row r="277" spans="3:3" x14ac:dyDescent="0.2">
      <c r="C277" s="4"/>
    </row>
    <row r="278" spans="3:3" x14ac:dyDescent="0.2">
      <c r="C278" s="4"/>
    </row>
    <row r="279" spans="3:3" x14ac:dyDescent="0.2">
      <c r="C279" s="4"/>
    </row>
    <row r="280" spans="3:3" x14ac:dyDescent="0.2">
      <c r="C280" s="4"/>
    </row>
    <row r="281" spans="3:3" x14ac:dyDescent="0.2">
      <c r="C281" s="4"/>
    </row>
    <row r="282" spans="3:3" x14ac:dyDescent="0.2">
      <c r="C282" s="4"/>
    </row>
    <row r="283" spans="3:3" x14ac:dyDescent="0.2">
      <c r="C283" s="4"/>
    </row>
    <row r="284" spans="3:3" x14ac:dyDescent="0.2">
      <c r="C284" s="4"/>
    </row>
    <row r="285" spans="3:3" x14ac:dyDescent="0.2">
      <c r="C285" s="4"/>
    </row>
    <row r="286" spans="3:3" x14ac:dyDescent="0.2">
      <c r="C286" s="4"/>
    </row>
    <row r="287" spans="3:3" x14ac:dyDescent="0.2">
      <c r="C287" s="4"/>
    </row>
    <row r="288" spans="3:3" x14ac:dyDescent="0.2">
      <c r="C288" s="4"/>
    </row>
    <row r="289" spans="3:3" x14ac:dyDescent="0.2">
      <c r="C289" s="4"/>
    </row>
    <row r="290" spans="3:3" x14ac:dyDescent="0.2">
      <c r="C290" s="4"/>
    </row>
    <row r="291" spans="3:3" x14ac:dyDescent="0.2">
      <c r="C291" s="4"/>
    </row>
    <row r="292" spans="3:3" x14ac:dyDescent="0.2">
      <c r="C292" s="4"/>
    </row>
    <row r="293" spans="3:3" x14ac:dyDescent="0.2">
      <c r="C293" s="4"/>
    </row>
    <row r="294" spans="3:3" x14ac:dyDescent="0.2">
      <c r="C294" s="4"/>
    </row>
    <row r="295" spans="3:3" x14ac:dyDescent="0.2">
      <c r="C295" s="4"/>
    </row>
    <row r="296" spans="3:3" x14ac:dyDescent="0.2">
      <c r="C296" s="4"/>
    </row>
    <row r="297" spans="3:3" x14ac:dyDescent="0.2">
      <c r="C297" s="4"/>
    </row>
    <row r="298" spans="3:3" x14ac:dyDescent="0.2">
      <c r="C298" s="4"/>
    </row>
    <row r="299" spans="3:3" x14ac:dyDescent="0.2">
      <c r="C299" s="4"/>
    </row>
    <row r="300" spans="3:3" x14ac:dyDescent="0.2">
      <c r="C300" s="4"/>
    </row>
    <row r="301" spans="3:3" x14ac:dyDescent="0.2">
      <c r="C301" s="4"/>
    </row>
    <row r="302" spans="3:3" x14ac:dyDescent="0.2">
      <c r="C302" s="4"/>
    </row>
    <row r="303" spans="3:3" x14ac:dyDescent="0.2">
      <c r="C303" s="4"/>
    </row>
    <row r="304" spans="3:3" x14ac:dyDescent="0.2">
      <c r="C304" s="4"/>
    </row>
    <row r="305" spans="3:3" x14ac:dyDescent="0.2">
      <c r="C305" s="4"/>
    </row>
    <row r="306" spans="3:3" x14ac:dyDescent="0.2">
      <c r="C306" s="4"/>
    </row>
    <row r="307" spans="3:3" x14ac:dyDescent="0.2">
      <c r="C307" s="4"/>
    </row>
    <row r="308" spans="3:3" x14ac:dyDescent="0.2">
      <c r="C308" s="4"/>
    </row>
    <row r="309" spans="3:3" x14ac:dyDescent="0.2">
      <c r="C309" s="4"/>
    </row>
    <row r="310" spans="3:3" x14ac:dyDescent="0.2">
      <c r="C310" s="4"/>
    </row>
    <row r="311" spans="3:3" x14ac:dyDescent="0.2">
      <c r="C311" s="4"/>
    </row>
    <row r="312" spans="3:3" x14ac:dyDescent="0.2">
      <c r="C312" s="4"/>
    </row>
    <row r="313" spans="3:3" x14ac:dyDescent="0.2">
      <c r="C313" s="4"/>
    </row>
    <row r="314" spans="3:3" x14ac:dyDescent="0.2">
      <c r="C314" s="4"/>
    </row>
    <row r="315" spans="3:3" x14ac:dyDescent="0.2">
      <c r="C315" s="4"/>
    </row>
    <row r="316" spans="3:3" x14ac:dyDescent="0.2">
      <c r="C316" s="4"/>
    </row>
    <row r="317" spans="3:3" x14ac:dyDescent="0.2">
      <c r="C317" s="4"/>
    </row>
    <row r="318" spans="3:3" x14ac:dyDescent="0.2">
      <c r="C318" s="4"/>
    </row>
    <row r="319" spans="3:3" x14ac:dyDescent="0.2">
      <c r="C319" s="4"/>
    </row>
    <row r="320" spans="3:3" x14ac:dyDescent="0.2">
      <c r="C320" s="4"/>
    </row>
    <row r="321" spans="3:3" x14ac:dyDescent="0.2">
      <c r="C321" s="4"/>
    </row>
    <row r="322" spans="3:3" x14ac:dyDescent="0.2">
      <c r="C322" s="4"/>
    </row>
    <row r="323" spans="3:3" x14ac:dyDescent="0.2">
      <c r="C323" s="4"/>
    </row>
    <row r="324" spans="3:3" x14ac:dyDescent="0.2">
      <c r="C324" s="4"/>
    </row>
    <row r="325" spans="3:3" x14ac:dyDescent="0.2">
      <c r="C325" s="4"/>
    </row>
    <row r="326" spans="3:3" x14ac:dyDescent="0.2">
      <c r="C326" s="4"/>
    </row>
    <row r="327" spans="3:3" x14ac:dyDescent="0.2">
      <c r="C327" s="4"/>
    </row>
    <row r="328" spans="3:3" x14ac:dyDescent="0.2">
      <c r="C328" s="4"/>
    </row>
    <row r="329" spans="3:3" x14ac:dyDescent="0.2">
      <c r="C329" s="4"/>
    </row>
    <row r="330" spans="3:3" x14ac:dyDescent="0.2">
      <c r="C330" s="4"/>
    </row>
    <row r="331" spans="3:3" x14ac:dyDescent="0.2">
      <c r="C331" s="4"/>
    </row>
    <row r="332" spans="3:3" x14ac:dyDescent="0.2">
      <c r="C332" s="4"/>
    </row>
    <row r="333" spans="3:3" x14ac:dyDescent="0.2">
      <c r="C333" s="4"/>
    </row>
    <row r="334" spans="3:3" x14ac:dyDescent="0.2">
      <c r="C334" s="4"/>
    </row>
    <row r="335" spans="3:3" x14ac:dyDescent="0.2">
      <c r="C335" s="4"/>
    </row>
    <row r="336" spans="3:3" x14ac:dyDescent="0.2">
      <c r="C336" s="4"/>
    </row>
    <row r="337" spans="3:3" x14ac:dyDescent="0.2">
      <c r="C337" s="4"/>
    </row>
    <row r="338" spans="3:3" x14ac:dyDescent="0.2">
      <c r="C338" s="4"/>
    </row>
    <row r="339" spans="3:3" x14ac:dyDescent="0.2">
      <c r="C339" s="4"/>
    </row>
    <row r="340" spans="3:3" x14ac:dyDescent="0.2">
      <c r="C340" s="4"/>
    </row>
    <row r="341" spans="3:3" x14ac:dyDescent="0.2">
      <c r="C341" s="4"/>
    </row>
    <row r="342" spans="3:3" x14ac:dyDescent="0.2">
      <c r="C342" s="4"/>
    </row>
    <row r="343" spans="3:3" x14ac:dyDescent="0.2">
      <c r="C343" s="4"/>
    </row>
    <row r="344" spans="3:3" x14ac:dyDescent="0.2">
      <c r="C344" s="4"/>
    </row>
    <row r="345" spans="3:3" x14ac:dyDescent="0.2">
      <c r="C345" s="4"/>
    </row>
    <row r="346" spans="3:3" x14ac:dyDescent="0.2">
      <c r="C346" s="4"/>
    </row>
    <row r="347" spans="3:3" x14ac:dyDescent="0.2">
      <c r="C347" s="4"/>
    </row>
    <row r="348" spans="3:3" x14ac:dyDescent="0.2">
      <c r="C348" s="4"/>
    </row>
    <row r="349" spans="3:3" x14ac:dyDescent="0.2">
      <c r="C349" s="4"/>
    </row>
    <row r="350" spans="3:3" x14ac:dyDescent="0.2">
      <c r="C350" s="4"/>
    </row>
    <row r="351" spans="3:3" x14ac:dyDescent="0.2">
      <c r="C351" s="4"/>
    </row>
    <row r="352" spans="3:3" x14ac:dyDescent="0.2">
      <c r="C352" s="4"/>
    </row>
    <row r="353" spans="3:3" x14ac:dyDescent="0.2">
      <c r="C353" s="4"/>
    </row>
    <row r="354" spans="3:3" x14ac:dyDescent="0.2">
      <c r="C354" s="4"/>
    </row>
    <row r="355" spans="3:3" x14ac:dyDescent="0.2">
      <c r="C355" s="4"/>
    </row>
    <row r="356" spans="3:3" x14ac:dyDescent="0.2">
      <c r="C356" s="4"/>
    </row>
    <row r="357" spans="3:3" x14ac:dyDescent="0.2">
      <c r="C357" s="4"/>
    </row>
    <row r="358" spans="3:3" x14ac:dyDescent="0.2">
      <c r="C358" s="4"/>
    </row>
    <row r="359" spans="3:3" x14ac:dyDescent="0.2">
      <c r="C359" s="4"/>
    </row>
    <row r="360" spans="3:3" x14ac:dyDescent="0.2">
      <c r="C360" s="4"/>
    </row>
    <row r="361" spans="3:3" x14ac:dyDescent="0.2">
      <c r="C361" s="4"/>
    </row>
    <row r="362" spans="3:3" x14ac:dyDescent="0.2">
      <c r="C362" s="4"/>
    </row>
    <row r="363" spans="3:3" x14ac:dyDescent="0.2">
      <c r="C363" s="4"/>
    </row>
    <row r="364" spans="3:3" x14ac:dyDescent="0.2">
      <c r="C364" s="4"/>
    </row>
    <row r="365" spans="3:3" x14ac:dyDescent="0.2">
      <c r="C365" s="4"/>
    </row>
    <row r="366" spans="3:3" x14ac:dyDescent="0.2">
      <c r="C366" s="4"/>
    </row>
    <row r="367" spans="3:3" x14ac:dyDescent="0.2">
      <c r="C367" s="4"/>
    </row>
    <row r="368" spans="3:3" x14ac:dyDescent="0.2">
      <c r="C368" s="4"/>
    </row>
    <row r="369" spans="3:3" x14ac:dyDescent="0.2">
      <c r="C369" s="4"/>
    </row>
    <row r="370" spans="3:3" x14ac:dyDescent="0.2">
      <c r="C370" s="4"/>
    </row>
    <row r="371" spans="3:3" x14ac:dyDescent="0.2">
      <c r="C371" s="4"/>
    </row>
    <row r="372" spans="3:3" x14ac:dyDescent="0.2">
      <c r="C372" s="4"/>
    </row>
    <row r="373" spans="3:3" x14ac:dyDescent="0.2">
      <c r="C373" s="4"/>
    </row>
    <row r="374" spans="3:3" x14ac:dyDescent="0.2">
      <c r="C374" s="4"/>
    </row>
    <row r="375" spans="3:3" x14ac:dyDescent="0.2">
      <c r="C375" s="4"/>
    </row>
    <row r="376" spans="3:3" x14ac:dyDescent="0.2">
      <c r="C376" s="4"/>
    </row>
    <row r="377" spans="3:3" x14ac:dyDescent="0.2">
      <c r="C377" s="4"/>
    </row>
    <row r="378" spans="3:3" x14ac:dyDescent="0.2">
      <c r="C378" s="4"/>
    </row>
    <row r="379" spans="3:3" x14ac:dyDescent="0.2">
      <c r="C379" s="4"/>
    </row>
    <row r="380" spans="3:3" x14ac:dyDescent="0.2">
      <c r="C380" s="4"/>
    </row>
    <row r="381" spans="3:3" x14ac:dyDescent="0.2">
      <c r="C381" s="4"/>
    </row>
  </sheetData>
  <sheetProtection algorithmName="SHA-512" hashValue="2WrS8FduAJpsPD5FYTD8Zk68bvm1JZHvO6rpRPZWNsCM/i7OTjQAkPIGEOq1uUh1ca6X5Ez5req4Xfo7IjgLKA==" saltValue="rT47retwOHCb9dFJ7CyU/Q==" spinCount="100000" sheet="1" objects="1" scenarios="1" formatCells="0"/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14</vt:i4>
      </vt:variant>
      <vt:variant>
        <vt:lpstr>Pojmenované oblasti</vt:lpstr>
      </vt:variant>
      <vt:variant>
        <vt:i4>4</vt:i4>
      </vt:variant>
    </vt:vector>
  </HeadingPairs>
  <TitlesOfParts>
    <vt:vector size="18" baseType="lpstr">
      <vt:lpstr>postup</vt:lpstr>
      <vt:lpstr>2016-ÚČ</vt:lpstr>
      <vt:lpstr>2015-ÚČ</vt:lpstr>
      <vt:lpstr>2014-ÚČ</vt:lpstr>
      <vt:lpstr>2013-ÚČ</vt:lpstr>
      <vt:lpstr>2012-ÚČ</vt:lpstr>
      <vt:lpstr>2011-ÚČ</vt:lpstr>
      <vt:lpstr>2016-DE</vt:lpstr>
      <vt:lpstr>2015-DE</vt:lpstr>
      <vt:lpstr>2014-DE</vt:lpstr>
      <vt:lpstr>2013-DE</vt:lpstr>
      <vt:lpstr>2012-DE</vt:lpstr>
      <vt:lpstr>2011-DE</vt:lpstr>
      <vt:lpstr>bodování</vt:lpstr>
      <vt:lpstr>'2011-DE'!Oblast_tisku</vt:lpstr>
      <vt:lpstr>'2012-DE'!Oblast_tisku</vt:lpstr>
      <vt:lpstr>'2013-DE'!Oblast_tisku</vt:lpstr>
      <vt:lpstr>'2014-DE'!Oblast_tisku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FZ</dc:title>
  <dc:subject>výpočet finančního zdraví</dc:subject>
  <dc:creator>Ing. Petr Dlouhý</dc:creator>
  <dc:description>pouze orientační</dc:description>
  <cp:lastModifiedBy>Lucka</cp:lastModifiedBy>
  <cp:lastPrinted>2007-02-07T13:11:42Z</cp:lastPrinted>
  <dcterms:created xsi:type="dcterms:W3CDTF">1997-01-24T11:07:25Z</dcterms:created>
  <dcterms:modified xsi:type="dcterms:W3CDTF">2018-05-14T13:12:42Z</dcterms:modified>
</cp:coreProperties>
</file>